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Бюджет 2023-2025\РАЙОННЫЙ БЮДЖЕТ 2023-2025 - 2 чтение\ПОПРАВКИ 1\"/>
    </mc:Choice>
  </mc:AlternateContent>
  <xr:revisionPtr revIDLastSave="0" documentId="13_ncr:1_{7ADAE234-21B9-45E6-B859-F87BF182BFF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бюджета'!$6:$8</definedName>
    <definedName name="_xlnm.Print_Area" localSheetId="0">'без учета счетов бюджета'!$A$1:$E$58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35" i="2" l="1"/>
  <c r="E33" i="2"/>
  <c r="E25" i="2"/>
  <c r="E20" i="2"/>
  <c r="E15" i="2"/>
  <c r="D10" i="2" l="1"/>
  <c r="D11" i="2"/>
  <c r="D12" i="2"/>
  <c r="D13" i="2"/>
  <c r="D14" i="2"/>
  <c r="D15" i="2"/>
  <c r="D17" i="2"/>
  <c r="D18" i="2"/>
  <c r="D19" i="2"/>
  <c r="D20" i="2"/>
  <c r="D22" i="2"/>
  <c r="D23" i="2"/>
  <c r="D24" i="2"/>
  <c r="D25" i="2"/>
  <c r="D26" i="2"/>
  <c r="D27" i="2"/>
  <c r="D29" i="2"/>
  <c r="D30" i="2"/>
  <c r="D31" i="2"/>
  <c r="D33" i="2"/>
  <c r="D35" i="2"/>
  <c r="D36" i="2"/>
  <c r="D37" i="2"/>
  <c r="D38" i="2"/>
  <c r="D39" i="2"/>
  <c r="D40" i="2"/>
  <c r="D41" i="2"/>
  <c r="D42" i="2"/>
  <c r="D43" i="2"/>
  <c r="D45" i="2"/>
  <c r="D46" i="2"/>
  <c r="D47" i="2"/>
  <c r="D48" i="2"/>
  <c r="D49" i="2"/>
  <c r="D50" i="2"/>
  <c r="D51" i="2"/>
  <c r="D52" i="2"/>
  <c r="D53" i="2"/>
  <c r="D55" i="2"/>
  <c r="D57" i="2"/>
  <c r="E44" i="2"/>
  <c r="D44" i="2" s="1"/>
  <c r="E54" i="2"/>
  <c r="D54" i="2" s="1"/>
  <c r="E56" i="2"/>
  <c r="D56" i="2" s="1"/>
  <c r="E41" i="2"/>
  <c r="E34" i="2"/>
  <c r="D34" i="2" s="1"/>
  <c r="E32" i="2"/>
  <c r="D32" i="2" s="1"/>
  <c r="E28" i="2"/>
  <c r="D28" i="2" s="1"/>
  <c r="E21" i="2"/>
  <c r="D21" i="2" s="1"/>
  <c r="E16" i="2"/>
  <c r="D16" i="2" s="1"/>
  <c r="E9" i="2"/>
  <c r="E58" i="2" l="1"/>
  <c r="D58" i="2" s="1"/>
  <c r="D9" i="2"/>
</calcChain>
</file>

<file path=xl/sharedStrings.xml><?xml version="1.0" encoding="utf-8"?>
<sst xmlns="http://schemas.openxmlformats.org/spreadsheetml/2006/main" count="106" uniqueCount="106">
  <si>
    <t>Наименование показателя</t>
  </si>
  <si>
    <t>(рублей)</t>
  </si>
  <si>
    <t>Раздел, подраздел</t>
  </si>
  <si>
    <t>Утвержденный план</t>
  </si>
  <si>
    <t>Поправки (+,-)</t>
  </si>
  <si>
    <t>Уточненный план</t>
  </si>
  <si>
    <t>Распределение бюджетных ассигнований бюджета МО "Жуковский район" по разделам и подразделам классификации расходов бюджетов на 2023 год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</si>
  <si>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</si>
  <si>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</si>
  <si>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</si>
  <si>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</si>
  <si>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</si>
  <si>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</si>
  <si>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Судебная система</t>
  </si>
  <si>
    <t>0105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</si>
  <si>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</si>
  <si>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</si>
  <si>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Резервные фонды</t>
  </si>
  <si>
    <t>0111</t>
  </si>
  <si>
    <t xml:space="preserve">  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</si>
  <si>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</si>
  <si>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</si>
  <si>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</si>
  <si>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 xml:space="preserve">  Органы юстиции</t>
  </si>
  <si>
    <t>0304</t>
  </si>
  <si>
    <t xml:space="preserve">  Гражданская оборона</t>
  </si>
  <si>
    <t>0309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</si>
  <si>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</si>
  <si>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</si>
  <si>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</si>
  <si>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</si>
  <si>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</si>
  <si>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</si>
  <si>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 xml:space="preserve">  Общеэкономические вопросы</t>
  </si>
  <si>
    <t>0401</t>
  </si>
  <si>
    <t xml:space="preserve">  Сельское хозяйство и рыболовство</t>
  </si>
  <si>
    <t>0405</t>
  </si>
  <si>
    <t xml:space="preserve">  Транспорт</t>
  </si>
  <si>
    <t>0408</t>
  </si>
  <si>
    <t xml:space="preserve">  Дорожное хозяйство (дорожные фонды)</t>
  </si>
  <si>
    <t>0409</t>
  </si>
  <si>
    <t xml:space="preserve">  Связь и информатика</t>
  </si>
  <si>
    <t>0410</t>
  </si>
  <si>
    <t xml:space="preserve">  Другие вопросы в области национальной экономики</t>
  </si>
  <si>
    <t>0412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</si>
  <si>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</si>
  <si>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</si>
  <si>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</si>
  <si>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</si>
  <si>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Коммунальное хозяйство</t>
  </si>
  <si>
    <t>0502</t>
  </si>
  <si>
    <t xml:space="preserve">  Благоустройство</t>
  </si>
  <si>
    <t>0503</t>
  </si>
  <si>
    <t>ОХРАНА ОКРУЖАЮЩЕЙ СРЕДЫ</t>
  </si>
  <si>
    <t>0600</t>
  </si>
  <si>
    <t xml:space="preserve">  Охрана объектов растительного и животного мира и среды их обитания</t>
  </si>
  <si>
    <t>0603</t>
  </si>
  <si>
    <t>ОБРАЗОВАНИЕ</t>
  </si>
  <si>
    <t>0700</t>
  </si>
  <si>
    <t xml:space="preserve">  Дошкольное образование</t>
  </si>
  <si>
    <t>0701</t>
  </si>
  <si>
    <t xml:space="preserve">  Общее образование</t>
  </si>
  <si>
    <t>0702</t>
  </si>
  <si>
    <t xml:space="preserve">  Дополнительное образование детей</t>
  </si>
  <si>
    <t>0703</t>
  </si>
  <si>
    <t xml:space="preserve">  Профессиональная подготовка, переподготовка и повышение квалификации</t>
  </si>
  <si>
    <t>0705</t>
  </si>
  <si>
    <t xml:space="preserve">  Молодежная политика</t>
  </si>
  <si>
    <t>0707</t>
  </si>
  <si>
    <t xml:space="preserve">  Другие вопросы в области образования</t>
  </si>
  <si>
    <t>0709</t>
  </si>
  <si>
    <t>КУЛЬТУРА, КИНЕМАТОГРАФИЯ</t>
  </si>
  <si>
    <t>0800</t>
  </si>
  <si>
    <t xml:space="preserve">  Культура</t>
  </si>
  <si>
    <t>0801</t>
  </si>
  <si>
    <t xml:space="preserve">  Другие вопросы в области культуры, кинематографии</t>
  </si>
  <si>
    <t>0804</t>
  </si>
  <si>
    <t>СОЦИАЛЬНАЯ ПОЛИТИКА</t>
  </si>
  <si>
    <t>1000</t>
  </si>
  <si>
    <t xml:space="preserve">  Пенсионное обеспечение</t>
  </si>
  <si>
    <t>1001</t>
  </si>
  <si>
    <t xml:space="preserve">  Социальное обеспечение населения</t>
  </si>
  <si>
    <t>1003</t>
  </si>
  <si>
    <t xml:space="preserve">  Охрана семьи и детства</t>
  </si>
  <si>
    <t>1004</t>
  </si>
  <si>
    <t xml:space="preserve">  Другие вопросы в области социальной политики</t>
  </si>
  <si>
    <t>1006</t>
  </si>
  <si>
    <t>ФИЗИЧЕСКАЯ КУЛЬТУРА И СПОРТ</t>
  </si>
  <si>
    <t>1100</t>
  </si>
  <si>
    <t xml:space="preserve">  Физическая культура</t>
  </si>
  <si>
    <t>1101</t>
  </si>
  <si>
    <t>СРЕДСТВА МАССОВОЙ ИНФОРМАЦИИ</t>
  </si>
  <si>
    <t>1200</t>
  </si>
  <si>
    <t xml:space="preserve">  Телевидение и радиовещание</t>
  </si>
  <si>
    <t>1201</t>
  </si>
  <si>
    <t xml:space="preserve">  Периодическая печать и издательства</t>
  </si>
  <si>
    <t>1202</t>
  </si>
  <si>
    <t>ОБСЛУЖИВАНИЕ ГОСУДАРСТВЕННОГО И МУНИЦИПАЛЬНОГО ДОЛГА</t>
  </si>
  <si>
    <t>1300</t>
  </si>
  <si>
    <t xml:space="preserve">  Обслуживание государственного внутреннего и муниципального долга</t>
  </si>
  <si>
    <t>1301</t>
  </si>
  <si>
    <t>МЕЖБЮДЖЕТНЫЕ ТРАНСФЕРТЫ ОБЩЕГО ХАРАКТЕРА БЮДЖЕТАМ БЮДЖЕТНОЙ СИСТЕМЫ РОССИЙСКОЙ ФЕДЕРАЦИИ</t>
  </si>
  <si>
    <t>1400</t>
  </si>
  <si>
    <t xml:space="preserve">  Дотации на выравнивание бюджетной обеспеченности субъектов Российской Федерации и муниципальных образований</t>
  </si>
  <si>
    <t>1401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</si>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</sst>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Calibri"/>
      <family val="2"/>
    </font>
    <font>
      <sz val="11"/>
      <name val="Calibri"/>
      <family val="2"/>
    </font>
    <font>
      <sz val="1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</font>
    <font>
      <sz val="11"/>
      <color rgb="FF000000"/>
      <name val="Calibri"/>
      <scheme val="minor"/>
    </font>
    <font>
      <sz val="10"/>
      <color rgb="FF000000"/>
      <name val="Arial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9" fillId="3" borderId="0"/>
    <xf numFmtId="0" fontId="10" fillId="0" borderId="5">
      <alignment horizontal="center" vertical="center" wrapText="1"/>
    </xf>
    <xf numFmtId="1" fontId="10" fillId="0" borderId="5">
      <alignment horizontal="left" vertical="top" wrapText="1" indent="2"/>
    </xf>
    <xf numFmtId="0" fontId="10" fillId="0" borderId="0"/>
    <xf numFmtId="1" fontId="10" fillId="0" borderId="5">
      <alignment horizontal="center" vertical="top" shrinkToFit="1"/>
    </xf>
    <xf numFmtId="0" fontId="11" fillId="0" borderId="5">
      <alignment horizontal="left"/>
    </xf>
    <xf numFmtId="4" fontId="10" fillId="0" borderId="5">
      <alignment horizontal="right" vertical="top" shrinkToFit="1"/>
    </xf>
    <xf numFmtId="4" fontId="11" fillId="4" borderId="5">
      <alignment horizontal="right" vertical="top" shrinkToFit="1"/>
    </xf>
    <xf numFmtId="0" fontId="10" fillId="0" borderId="0">
      <alignment wrapText="1"/>
    </xf>
    <xf numFmtId="0" fontId="10" fillId="0" borderId="0">
      <alignment horizontal="left" wrapText="1"/>
    </xf>
    <xf numFmtId="10" fontId="10" fillId="0" borderId="5">
      <alignment horizontal="right" vertical="top" shrinkToFit="1"/>
    </xf>
    <xf numFmtId="10" fontId="11" fillId="4" borderId="5">
      <alignment horizontal="right" vertical="top" shrinkToFit="1"/>
    </xf>
    <xf numFmtId="0" fontId="12" fillId="0" borderId="0">
      <alignment horizontal="center" wrapText="1"/>
    </xf>
    <xf numFmtId="0" fontId="12" fillId="0" borderId="0">
      <alignment horizontal="center"/>
    </xf>
    <xf numFmtId="0" fontId="10" fillId="0" borderId="0">
      <alignment horizontal="right"/>
    </xf>
    <xf numFmtId="0" fontId="10" fillId="0" borderId="0">
      <alignment vertical="top"/>
    </xf>
    <xf numFmtId="0" fontId="11" fillId="0" borderId="5">
      <alignment vertical="top" wrapText="1"/>
    </xf>
    <xf numFmtId="4" fontId="11" fillId="5" borderId="5">
      <alignment horizontal="right" vertical="top" shrinkToFit="1"/>
    </xf>
    <xf numFmtId="10" fontId="11" fillId="5" borderId="5">
      <alignment horizontal="right" vertical="top" shrinkToFit="1"/>
    </xf>
    <xf numFmtId="0" fontId="10" fillId="0" borderId="5">
      <alignment horizontal="center" vertical="center" wrapText="1"/>
    </xf>
    <xf numFmtId="0" fontId="12" fillId="0" borderId="0">
      <alignment horizontal="center" wrapText="1"/>
    </xf>
    <xf numFmtId="0" fontId="12" fillId="0" borderId="0">
      <alignment horizontal="center"/>
    </xf>
    <xf numFmtId="0" fontId="10" fillId="0" borderId="0">
      <alignment horizontal="right"/>
    </xf>
    <xf numFmtId="0" fontId="8" fillId="0" borderId="0"/>
  </cellStyleXfs>
  <cellXfs count="34">
    <xf numFmtId="0" fontId="0" fillId="0" borderId="0" xfId="0"/>
    <xf numFmtId="0" fontId="0" fillId="2" borderId="0" xfId="0" applyFill="1" applyProtection="1">
      <protection locked="0"/>
    </xf>
    <xf numFmtId="0" fontId="2" fillId="2" borderId="0" xfId="0" applyFont="1" applyFill="1" applyProtection="1">
      <protection locked="0"/>
    </xf>
    <xf numFmtId="0" fontId="4" fillId="2" borderId="0" xfId="9" applyNumberFormat="1" applyFont="1" applyFill="1" applyProtection="1"/>
    <xf numFmtId="0" fontId="2" fillId="2" borderId="1" xfId="0" applyFont="1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49" fontId="13" fillId="0" borderId="0" xfId="9" applyNumberFormat="1" applyFont="1" applyFill="1" applyAlignment="1" applyProtection="1">
      <alignment horizontal="left" vertical="top" wrapText="1"/>
    </xf>
    <xf numFmtId="49" fontId="4" fillId="0" borderId="6" xfId="10" applyNumberFormat="1" applyFont="1" applyFill="1" applyBorder="1" applyAlignment="1" applyProtection="1">
      <alignment horizontal="left" vertical="top" wrapText="1"/>
    </xf>
    <xf numFmtId="0" fontId="0" fillId="2" borderId="7" xfId="0" applyFill="1" applyBorder="1" applyProtection="1">
      <protection locked="0"/>
    </xf>
    <xf numFmtId="0" fontId="0" fillId="2" borderId="9" xfId="0" applyFill="1" applyBorder="1" applyProtection="1">
      <protection locked="0"/>
    </xf>
    <xf numFmtId="49" fontId="13" fillId="0" borderId="1" xfId="13" applyNumberFormat="1" applyFont="1" applyFill="1" applyBorder="1" applyAlignment="1" applyProtection="1">
      <alignment horizontal="center" vertical="top" wrapText="1"/>
    </xf>
    <xf numFmtId="49" fontId="4" fillId="0" borderId="1" xfId="14" applyNumberFormat="1" applyFont="1" applyFill="1" applyBorder="1" applyAlignment="1" applyProtection="1">
      <alignment horizontal="center" vertical="top" wrapText="1"/>
    </xf>
    <xf numFmtId="49" fontId="13" fillId="0" borderId="0" xfId="9" applyNumberFormat="1" applyFont="1" applyFill="1" applyAlignment="1" applyProtection="1">
      <alignment horizontal="center" vertical="top" wrapText="1"/>
    </xf>
    <xf numFmtId="4" fontId="14" fillId="0" borderId="0" xfId="15" applyNumberFormat="1" applyFont="1" applyFill="1" applyAlignment="1" applyProtection="1">
      <alignment horizontal="center" vertical="top" shrinkToFit="1"/>
    </xf>
    <xf numFmtId="4" fontId="2" fillId="2" borderId="1" xfId="0" applyNumberFormat="1" applyFont="1" applyFill="1" applyBorder="1" applyAlignment="1" applyProtection="1">
      <alignment horizontal="center" vertical="top"/>
      <protection locked="0"/>
    </xf>
    <xf numFmtId="4" fontId="16" fillId="2" borderId="1" xfId="0" applyNumberFormat="1" applyFont="1" applyFill="1" applyBorder="1" applyAlignment="1" applyProtection="1">
      <alignment horizontal="center" vertical="top"/>
      <protection locked="0"/>
    </xf>
    <xf numFmtId="4" fontId="15" fillId="0" borderId="8" xfId="16" applyNumberFormat="1" applyFont="1" applyFill="1" applyBorder="1" applyAlignment="1" applyProtection="1">
      <alignment horizontal="center" vertical="top" shrinkToFit="1"/>
    </xf>
    <xf numFmtId="0" fontId="13" fillId="0" borderId="1" xfId="11" applyNumberFormat="1" applyFont="1" applyFill="1" applyBorder="1" applyAlignment="1" applyProtection="1">
      <alignment horizontal="center" vertical="top"/>
    </xf>
    <xf numFmtId="4" fontId="14" fillId="0" borderId="8" xfId="17" applyNumberFormat="1" applyFont="1" applyFill="1" applyBorder="1" applyAlignment="1" applyProtection="1">
      <alignment horizontal="center" vertical="top" shrinkToFit="1"/>
    </xf>
    <xf numFmtId="0" fontId="13" fillId="0" borderId="6" xfId="11" applyNumberFormat="1" applyFont="1" applyFill="1" applyBorder="1" applyAlignment="1" applyProtection="1">
      <alignment horizontal="left" vertical="top"/>
    </xf>
    <xf numFmtId="0" fontId="6" fillId="2" borderId="4" xfId="28" applyNumberFormat="1" applyFont="1" applyFill="1" applyBorder="1" applyProtection="1">
      <alignment horizontal="right"/>
    </xf>
    <xf numFmtId="0" fontId="2" fillId="2" borderId="0" xfId="0" applyFont="1" applyFill="1" applyAlignment="1" applyProtection="1">
      <alignment wrapText="1"/>
      <protection locked="0"/>
    </xf>
    <xf numFmtId="0" fontId="0" fillId="0" borderId="0" xfId="0" applyAlignment="1">
      <alignment wrapText="1"/>
    </xf>
    <xf numFmtId="0" fontId="3" fillId="2" borderId="0" xfId="26" applyNumberFormat="1" applyFont="1" applyFill="1" applyProtection="1">
      <alignment horizontal="center" wrapText="1"/>
    </xf>
    <xf numFmtId="0" fontId="5" fillId="2" borderId="0" xfId="27" applyNumberFormat="1" applyFont="1" applyFill="1" applyProtection="1">
      <alignment horizontal="center"/>
    </xf>
    <xf numFmtId="0" fontId="6" fillId="2" borderId="2" xfId="12" applyNumberFormat="1" applyFont="1" applyFill="1" applyBorder="1" applyAlignment="1" applyProtection="1">
      <alignment horizontal="center" vertical="center" wrapText="1"/>
    </xf>
    <xf numFmtId="0" fontId="6" fillId="2" borderId="3" xfId="12" applyNumberFormat="1" applyFont="1" applyFill="1" applyBorder="1" applyAlignment="1" applyProtection="1">
      <alignment horizontal="center" vertical="center" wrapText="1"/>
    </xf>
    <xf numFmtId="0" fontId="6" fillId="2" borderId="2" xfId="24" applyNumberFormat="1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2" borderId="2" xfId="25" applyNumberFormat="1" applyFont="1" applyFill="1" applyBorder="1" applyProtection="1">
      <alignment horizontal="center" vertical="center" wrapText="1"/>
    </xf>
    <xf numFmtId="0" fontId="6" fillId="2" borderId="3" xfId="25" applyNumberFormat="1" applyFont="1" applyFill="1" applyBorder="1" applyProtection="1">
      <alignment horizontal="center" vertical="center" wrapText="1"/>
    </xf>
    <xf numFmtId="0" fontId="6" fillId="2" borderId="2" xfId="7" applyNumberFormat="1" applyFont="1" applyFill="1" applyBorder="1" applyProtection="1">
      <alignment horizontal="center" vertical="center" wrapText="1"/>
    </xf>
    <xf numFmtId="0" fontId="6" fillId="2" borderId="3" xfId="7" applyNumberFormat="1" applyFont="1" applyFill="1" applyBorder="1" applyProtection="1">
      <alignment horizontal="center" vertical="center" wrapText="1"/>
    </xf>
    <xf numFmtId="0" fontId="6" fillId="2" borderId="3" xfId="24" applyNumberFormat="1" applyFont="1" applyFill="1" applyBorder="1" applyAlignment="1" applyProtection="1">
      <alignment horizontal="center" vertical="center" wrapText="1"/>
    </xf>
  </cellXfs>
  <cellStyles count="30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4" xfId="19" xr:uid="{00000000-0005-0000-0000-000012000000}"/>
    <cellStyle name="xl35" xfId="20" xr:uid="{00000000-0005-0000-0000-000013000000}"/>
    <cellStyle name="xl36" xfId="21" xr:uid="{00000000-0005-0000-0000-000014000000}"/>
    <cellStyle name="xl37" xfId="22" xr:uid="{00000000-0005-0000-0000-000015000000}"/>
    <cellStyle name="xl38" xfId="23" xr:uid="{00000000-0005-0000-0000-000016000000}"/>
    <cellStyle name="xl39" xfId="24" xr:uid="{00000000-0005-0000-0000-000017000000}"/>
    <cellStyle name="xl40" xfId="29" xr:uid="{00000000-0005-0000-0000-000018000000}"/>
    <cellStyle name="xl43" xfId="25" xr:uid="{00000000-0005-0000-0000-000019000000}"/>
    <cellStyle name="xl57" xfId="26" xr:uid="{00000000-0005-0000-0000-00001A000000}"/>
    <cellStyle name="xl58" xfId="27" xr:uid="{00000000-0005-0000-0000-00001B000000}"/>
    <cellStyle name="xl59" xfId="28" xr:uid="{00000000-0005-0000-0000-00001C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9"/>
  <sheetViews>
    <sheetView showGridLines="0" tabSelected="1" view="pageBreakPreview" zoomScaleSheetLayoutView="100" workbookViewId="0">
      <pane xSplit="1" ySplit="8" topLeftCell="B42" activePane="bottomRight" state="frozen"/>
      <selection pane="topRight" activeCell="B1" sqref="B1"/>
      <selection pane="bottomLeft" activeCell="A9" sqref="A9"/>
      <selection pane="bottomRight" activeCell="E36" sqref="E36"/>
    </sheetView>
  </sheetViews>
  <sheetFormatPr defaultColWidth="9.140625" defaultRowHeight="15" x14ac:dyDescent="0.25"/>
  <cols>
    <col min="1" max="1" width="65.7109375" style="1" customWidth="1"/>
    <col min="2" max="2" width="9" style="1" customWidth="1"/>
    <col min="3" max="3" width="17.42578125" style="1" bestFit="1" customWidth="1"/>
    <col min="4" max="4" width="15.42578125" style="1" customWidth="1"/>
    <col min="5" max="5" width="17.28515625" style="1" bestFit="1" customWidth="1"/>
    <col min="6" max="25" width="0" style="1" hidden="1" customWidth="1"/>
    <col min="26" max="26" width="9.140625" style="1" customWidth="1"/>
    <col min="27" max="16384" width="9.140625" style="1"/>
  </cols>
  <sheetData>
    <row r="1" spans="1:6" s="2" customFormat="1" x14ac:dyDescent="0.25">
      <c r="B1" s="21"/>
      <c r="C1" s="22"/>
      <c r="D1" s="22"/>
      <c r="E1" s="22"/>
    </row>
    <row r="2" spans="1:6" s="2" customFormat="1" x14ac:dyDescent="0.25">
      <c r="B2" s="21"/>
      <c r="C2" s="22"/>
      <c r="D2" s="22"/>
      <c r="E2" s="22"/>
    </row>
    <row r="3" spans="1:6" s="2" customFormat="1" ht="37.5" customHeight="1" x14ac:dyDescent="0.25">
      <c r="A3" s="23" t="s">
        <v>6</v>
      </c>
      <c r="B3" s="23"/>
      <c r="C3" s="23"/>
      <c r="D3" s="23"/>
      <c r="E3" s="23"/>
      <c r="F3" s="3"/>
    </row>
    <row r="4" spans="1:6" s="2" customFormat="1" ht="15.75" x14ac:dyDescent="0.25">
      <c r="A4" s="24"/>
      <c r="B4" s="24"/>
      <c r="C4" s="24"/>
      <c r="D4" s="24"/>
      <c r="E4" s="24"/>
      <c r="F4" s="3"/>
    </row>
    <row r="5" spans="1:6" s="2" customFormat="1" x14ac:dyDescent="0.25">
      <c r="A5" s="20" t="s">
        <v>1</v>
      </c>
      <c r="B5" s="20"/>
      <c r="C5" s="20"/>
      <c r="D5" s="20"/>
      <c r="E5" s="20"/>
      <c r="F5" s="3"/>
    </row>
    <row r="6" spans="1:6" s="2" customFormat="1" ht="15" customHeight="1" x14ac:dyDescent="0.25">
      <c r="A6" s="31" t="s">
        <v>0</v>
      </c>
      <c r="B6" s="25" t="s">
        <v>2</v>
      </c>
      <c r="C6" s="27" t="s">
        <v>3</v>
      </c>
      <c r="D6" s="27" t="s">
        <v>4</v>
      </c>
      <c r="E6" s="29" t="s">
        <v>5</v>
      </c>
      <c r="F6" s="3"/>
    </row>
    <row r="7" spans="1:6" s="2" customFormat="1" ht="24" customHeight="1" x14ac:dyDescent="0.25">
      <c r="A7" s="32"/>
      <c r="B7" s="26"/>
      <c r="C7" s="33"/>
      <c r="D7" s="28"/>
      <c r="E7" s="30"/>
      <c r="F7" s="3"/>
    </row>
    <row r="8" spans="1:6" s="2" customFormat="1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3"/>
    </row>
    <row r="9" spans="1:6" x14ac:dyDescent="0.25">
      <c r="A9" s="12" t="s">
        <v>7</v>
      </c>
      <c r="B9" s="10" t="s">
        <v>8</v>
      </c>
      <c r="C9" s="13">
        <v>139214501.43000001</v>
      </c>
      <c r="D9" s="14">
        <f>E9-C9</f>
        <v>70110388.539999962</v>
      </c>
      <c r="E9" s="15">
        <f>+E11+E12+E13+E14+E15+E10</f>
        <v>209324889.96999997</v>
      </c>
    </row>
    <row r="10" spans="1:6" ht="38.25" x14ac:dyDescent="0.25">
      <c r="A10" s="7" t="s">
        <v>9</v>
      </c>
      <c r="B10" s="11" t="s">
        <v>10</v>
      </c>
      <c r="C10" s="16">
        <v>2312263.2000000002</v>
      </c>
      <c r="D10" s="14">
        <f t="shared" ref="D10:D58" si="0">E10-C10</f>
        <v>0</v>
      </c>
      <c r="E10" s="16">
        <v>2312263.2000000002</v>
      </c>
    </row>
    <row r="11" spans="1:6" ht="38.25" x14ac:dyDescent="0.25">
      <c r="A11" s="7" t="s">
        <v>11</v>
      </c>
      <c r="B11" s="11" t="s">
        <v>12</v>
      </c>
      <c r="C11" s="16">
        <v>59118416</v>
      </c>
      <c r="D11" s="14">
        <f t="shared" si="0"/>
        <v>0</v>
      </c>
      <c r="E11" s="16">
        <v>59118416</v>
      </c>
    </row>
    <row r="12" spans="1:6" x14ac:dyDescent="0.25">
      <c r="A12" s="7" t="s">
        <v>13</v>
      </c>
      <c r="B12" s="11" t="s">
        <v>14</v>
      </c>
      <c r="C12" s="16">
        <v>524</v>
      </c>
      <c r="D12" s="14">
        <f t="shared" si="0"/>
        <v>0</v>
      </c>
      <c r="E12" s="16">
        <v>524</v>
      </c>
    </row>
    <row r="13" spans="1:6" ht="25.5" x14ac:dyDescent="0.25">
      <c r="A13" s="7" t="s">
        <v>15</v>
      </c>
      <c r="B13" s="11" t="s">
        <v>16</v>
      </c>
      <c r="C13" s="16">
        <v>22885502</v>
      </c>
      <c r="D13" s="14">
        <f t="shared" si="0"/>
        <v>0</v>
      </c>
      <c r="E13" s="16">
        <v>22885502</v>
      </c>
    </row>
    <row r="14" spans="1:6" x14ac:dyDescent="0.25">
      <c r="A14" s="7" t="s">
        <v>17</v>
      </c>
      <c r="B14" s="11" t="s">
        <v>18</v>
      </c>
      <c r="C14" s="16">
        <v>2400000</v>
      </c>
      <c r="D14" s="14">
        <f t="shared" si="0"/>
        <v>-20000</v>
      </c>
      <c r="E14" s="16">
        <v>2380000</v>
      </c>
    </row>
    <row r="15" spans="1:6" x14ac:dyDescent="0.25">
      <c r="A15" s="7" t="s">
        <v>19</v>
      </c>
      <c r="B15" s="11" t="s">
        <v>20</v>
      </c>
      <c r="C15" s="16">
        <v>52497796.229999997</v>
      </c>
      <c r="D15" s="14">
        <f t="shared" si="0"/>
        <v>70130388.539999992</v>
      </c>
      <c r="E15" s="16">
        <f>46513164.03+74664394.94+1450625.8</f>
        <v>122628184.77</v>
      </c>
    </row>
    <row r="16" spans="1:6" ht="25.5" x14ac:dyDescent="0.25">
      <c r="A16" s="6" t="s">
        <v>21</v>
      </c>
      <c r="B16" s="10" t="s">
        <v>22</v>
      </c>
      <c r="C16" s="13">
        <v>49359664</v>
      </c>
      <c r="D16" s="14">
        <f t="shared" si="0"/>
        <v>-4733212.0300000012</v>
      </c>
      <c r="E16" s="15">
        <f>E17+E18+E19+E20</f>
        <v>44626451.969999999</v>
      </c>
    </row>
    <row r="17" spans="1:5" x14ac:dyDescent="0.25">
      <c r="A17" s="7" t="s">
        <v>23</v>
      </c>
      <c r="B17" s="11" t="s">
        <v>24</v>
      </c>
      <c r="C17" s="16">
        <v>1348433</v>
      </c>
      <c r="D17" s="14">
        <f t="shared" si="0"/>
        <v>0</v>
      </c>
      <c r="E17" s="16">
        <v>1348433</v>
      </c>
    </row>
    <row r="18" spans="1:5" x14ac:dyDescent="0.25">
      <c r="A18" s="7" t="s">
        <v>25</v>
      </c>
      <c r="B18" s="11" t="s">
        <v>26</v>
      </c>
      <c r="C18" s="16">
        <v>320000</v>
      </c>
      <c r="D18" s="14">
        <f t="shared" si="0"/>
        <v>0</v>
      </c>
      <c r="E18" s="16">
        <v>320000</v>
      </c>
    </row>
    <row r="19" spans="1:5" ht="25.5" x14ac:dyDescent="0.25">
      <c r="A19" s="7" t="s">
        <v>27</v>
      </c>
      <c r="B19" s="11" t="s">
        <v>28</v>
      </c>
      <c r="C19" s="16">
        <v>15219886</v>
      </c>
      <c r="D19" s="14">
        <f t="shared" si="0"/>
        <v>22400</v>
      </c>
      <c r="E19" s="14">
        <v>15242286</v>
      </c>
    </row>
    <row r="20" spans="1:5" ht="25.5" x14ac:dyDescent="0.25">
      <c r="A20" s="7" t="s">
        <v>29</v>
      </c>
      <c r="B20" s="11" t="s">
        <v>30</v>
      </c>
      <c r="C20" s="16">
        <v>32471345</v>
      </c>
      <c r="D20" s="14">
        <f t="shared" si="0"/>
        <v>-4755612.0300000012</v>
      </c>
      <c r="E20" s="14">
        <f>26837732.97+856000+22000</f>
        <v>27715732.969999999</v>
      </c>
    </row>
    <row r="21" spans="1:5" x14ac:dyDescent="0.25">
      <c r="A21" s="6" t="s">
        <v>31</v>
      </c>
      <c r="B21" s="10" t="s">
        <v>32</v>
      </c>
      <c r="C21" s="13">
        <v>44696459.32</v>
      </c>
      <c r="D21" s="14">
        <f t="shared" si="0"/>
        <v>6898146.9600000009</v>
      </c>
      <c r="E21" s="15">
        <f>E22+E23+E24+E25+E26+E27</f>
        <v>51594606.280000001</v>
      </c>
    </row>
    <row r="22" spans="1:5" x14ac:dyDescent="0.25">
      <c r="A22" s="7" t="s">
        <v>33</v>
      </c>
      <c r="B22" s="11" t="s">
        <v>34</v>
      </c>
      <c r="C22" s="16">
        <v>15210</v>
      </c>
      <c r="D22" s="14">
        <f t="shared" si="0"/>
        <v>0</v>
      </c>
      <c r="E22" s="16">
        <v>15210</v>
      </c>
    </row>
    <row r="23" spans="1:5" x14ac:dyDescent="0.25">
      <c r="A23" s="7" t="s">
        <v>35</v>
      </c>
      <c r="B23" s="11" t="s">
        <v>36</v>
      </c>
      <c r="C23" s="16">
        <v>3382495</v>
      </c>
      <c r="D23" s="14">
        <f t="shared" si="0"/>
        <v>0</v>
      </c>
      <c r="E23" s="16">
        <v>3382495</v>
      </c>
    </row>
    <row r="24" spans="1:5" x14ac:dyDescent="0.25">
      <c r="A24" s="7" t="s">
        <v>37</v>
      </c>
      <c r="B24" s="11" t="s">
        <v>38</v>
      </c>
      <c r="C24" s="16">
        <v>7270000</v>
      </c>
      <c r="D24" s="14">
        <f t="shared" si="0"/>
        <v>0</v>
      </c>
      <c r="E24" s="16">
        <v>7270000</v>
      </c>
    </row>
    <row r="25" spans="1:5" x14ac:dyDescent="0.25">
      <c r="A25" s="7" t="s">
        <v>39</v>
      </c>
      <c r="B25" s="11" t="s">
        <v>40</v>
      </c>
      <c r="C25" s="16">
        <v>27251450</v>
      </c>
      <c r="D25" s="14">
        <f t="shared" si="0"/>
        <v>7355088.4699999988</v>
      </c>
      <c r="E25" s="16">
        <f>29251450+5355088.47</f>
        <v>34606538.469999999</v>
      </c>
    </row>
    <row r="26" spans="1:5" x14ac:dyDescent="0.25">
      <c r="A26" s="7" t="s">
        <v>41</v>
      </c>
      <c r="B26" s="11" t="s">
        <v>42</v>
      </c>
      <c r="C26" s="16">
        <v>480000</v>
      </c>
      <c r="D26" s="14">
        <f t="shared" si="0"/>
        <v>0</v>
      </c>
      <c r="E26" s="16">
        <v>480000</v>
      </c>
    </row>
    <row r="27" spans="1:5" x14ac:dyDescent="0.25">
      <c r="A27" s="7" t="s">
        <v>43</v>
      </c>
      <c r="B27" s="11" t="s">
        <v>44</v>
      </c>
      <c r="C27" s="16">
        <v>6297304.3200000003</v>
      </c>
      <c r="D27" s="14">
        <f t="shared" si="0"/>
        <v>-456941.51000000071</v>
      </c>
      <c r="E27" s="16">
        <v>5840362.8099999996</v>
      </c>
    </row>
    <row r="28" spans="1:5" x14ac:dyDescent="0.25">
      <c r="A28" s="6" t="s">
        <v>45</v>
      </c>
      <c r="B28" s="10" t="s">
        <v>46</v>
      </c>
      <c r="C28" s="13">
        <v>40016444.109999999</v>
      </c>
      <c r="D28" s="14">
        <f t="shared" si="0"/>
        <v>5677287.9300000072</v>
      </c>
      <c r="E28" s="15">
        <f>E29+E30+E31</f>
        <v>45693732.040000007</v>
      </c>
    </row>
    <row r="29" spans="1:5" x14ac:dyDescent="0.25">
      <c r="A29" s="7" t="s">
        <v>47</v>
      </c>
      <c r="B29" s="11" t="s">
        <v>48</v>
      </c>
      <c r="C29" s="16">
        <v>1866450</v>
      </c>
      <c r="D29" s="14">
        <f t="shared" si="0"/>
        <v>5042.4399999999441</v>
      </c>
      <c r="E29" s="14">
        <v>1871492.44</v>
      </c>
    </row>
    <row r="30" spans="1:5" x14ac:dyDescent="0.25">
      <c r="A30" s="7" t="s">
        <v>49</v>
      </c>
      <c r="B30" s="11" t="s">
        <v>50</v>
      </c>
      <c r="C30" s="16">
        <v>27587223.010000002</v>
      </c>
      <c r="D30" s="14">
        <f t="shared" si="0"/>
        <v>4629953.2899999991</v>
      </c>
      <c r="E30" s="14">
        <v>32217176.300000001</v>
      </c>
    </row>
    <row r="31" spans="1:5" x14ac:dyDescent="0.25">
      <c r="A31" s="7" t="s">
        <v>51</v>
      </c>
      <c r="B31" s="11" t="s">
        <v>52</v>
      </c>
      <c r="C31" s="16">
        <v>10562771.1</v>
      </c>
      <c r="D31" s="14">
        <f t="shared" si="0"/>
        <v>1042292.2000000011</v>
      </c>
      <c r="E31" s="14">
        <v>11605063.300000001</v>
      </c>
    </row>
    <row r="32" spans="1:5" x14ac:dyDescent="0.25">
      <c r="A32" s="6" t="s">
        <v>53</v>
      </c>
      <c r="B32" s="10" t="s">
        <v>54</v>
      </c>
      <c r="C32" s="13">
        <v>996465</v>
      </c>
      <c r="D32" s="14">
        <f t="shared" si="0"/>
        <v>1636279.1600000001</v>
      </c>
      <c r="E32" s="15">
        <f>E33</f>
        <v>2632744.16</v>
      </c>
    </row>
    <row r="33" spans="1:5" x14ac:dyDescent="0.25">
      <c r="A33" s="7" t="s">
        <v>55</v>
      </c>
      <c r="B33" s="11" t="s">
        <v>56</v>
      </c>
      <c r="C33" s="16">
        <v>996465</v>
      </c>
      <c r="D33" s="14">
        <f t="shared" si="0"/>
        <v>1636279.1600000001</v>
      </c>
      <c r="E33" s="14">
        <f>996465+1636279.16</f>
        <v>2632744.16</v>
      </c>
    </row>
    <row r="34" spans="1:5" x14ac:dyDescent="0.25">
      <c r="A34" s="6" t="s">
        <v>57</v>
      </c>
      <c r="B34" s="10" t="s">
        <v>58</v>
      </c>
      <c r="C34" s="13">
        <v>957534852.94000006</v>
      </c>
      <c r="D34" s="14">
        <f t="shared" si="0"/>
        <v>14592469.950000048</v>
      </c>
      <c r="E34" s="15">
        <f>E35+E36+E37+E38+E39+E40</f>
        <v>972127322.8900001</v>
      </c>
    </row>
    <row r="35" spans="1:5" x14ac:dyDescent="0.25">
      <c r="A35" s="7" t="s">
        <v>59</v>
      </c>
      <c r="B35" s="11" t="s">
        <v>60</v>
      </c>
      <c r="C35" s="16">
        <v>345323181</v>
      </c>
      <c r="D35" s="14">
        <f t="shared" si="0"/>
        <v>231519.26999998093</v>
      </c>
      <c r="E35" s="14">
        <f>345442286+112414.27</f>
        <v>345554700.26999998</v>
      </c>
    </row>
    <row r="36" spans="1:5" x14ac:dyDescent="0.25">
      <c r="A36" s="7" t="s">
        <v>61</v>
      </c>
      <c r="B36" s="11" t="s">
        <v>62</v>
      </c>
      <c r="C36" s="16">
        <v>499293653</v>
      </c>
      <c r="D36" s="14">
        <f t="shared" si="0"/>
        <v>13780950.680000007</v>
      </c>
      <c r="E36" s="14">
        <v>513074603.68000001</v>
      </c>
    </row>
    <row r="37" spans="1:5" x14ac:dyDescent="0.25">
      <c r="A37" s="7" t="s">
        <v>63</v>
      </c>
      <c r="B37" s="11" t="s">
        <v>64</v>
      </c>
      <c r="C37" s="16">
        <v>75362318.939999998</v>
      </c>
      <c r="D37" s="14">
        <f t="shared" si="0"/>
        <v>0</v>
      </c>
      <c r="E37" s="14">
        <v>75362318.939999998</v>
      </c>
    </row>
    <row r="38" spans="1:5" x14ac:dyDescent="0.25">
      <c r="A38" s="7" t="s">
        <v>65</v>
      </c>
      <c r="B38" s="11" t="s">
        <v>66</v>
      </c>
      <c r="C38" s="16">
        <v>200000</v>
      </c>
      <c r="D38" s="14">
        <f t="shared" si="0"/>
        <v>0</v>
      </c>
      <c r="E38" s="14">
        <v>200000</v>
      </c>
    </row>
    <row r="39" spans="1:5" x14ac:dyDescent="0.25">
      <c r="A39" s="7" t="s">
        <v>67</v>
      </c>
      <c r="B39" s="11" t="s">
        <v>68</v>
      </c>
      <c r="C39" s="16">
        <v>4945699</v>
      </c>
      <c r="D39" s="14">
        <f t="shared" si="0"/>
        <v>580000</v>
      </c>
      <c r="E39" s="14">
        <v>5525699</v>
      </c>
    </row>
    <row r="40" spans="1:5" x14ac:dyDescent="0.25">
      <c r="A40" s="7" t="s">
        <v>69</v>
      </c>
      <c r="B40" s="11" t="s">
        <v>70</v>
      </c>
      <c r="C40" s="16">
        <v>32410001</v>
      </c>
      <c r="D40" s="14">
        <f t="shared" si="0"/>
        <v>0</v>
      </c>
      <c r="E40" s="14">
        <v>32410001</v>
      </c>
    </row>
    <row r="41" spans="1:5" x14ac:dyDescent="0.25">
      <c r="A41" s="6" t="s">
        <v>71</v>
      </c>
      <c r="B41" s="10" t="s">
        <v>72</v>
      </c>
      <c r="C41" s="13">
        <v>51918960.140000001</v>
      </c>
      <c r="D41" s="14">
        <f t="shared" si="0"/>
        <v>1797855</v>
      </c>
      <c r="E41" s="15">
        <f>E42+E43</f>
        <v>53716815.140000001</v>
      </c>
    </row>
    <row r="42" spans="1:5" x14ac:dyDescent="0.25">
      <c r="A42" s="7" t="s">
        <v>73</v>
      </c>
      <c r="B42" s="11" t="s">
        <v>74</v>
      </c>
      <c r="C42" s="16">
        <v>40244564.140000001</v>
      </c>
      <c r="D42" s="14">
        <f t="shared" si="0"/>
        <v>1800000</v>
      </c>
      <c r="E42" s="14">
        <v>42044564.140000001</v>
      </c>
    </row>
    <row r="43" spans="1:5" x14ac:dyDescent="0.25">
      <c r="A43" s="7" t="s">
        <v>75</v>
      </c>
      <c r="B43" s="11" t="s">
        <v>76</v>
      </c>
      <c r="C43" s="16">
        <v>11674396</v>
      </c>
      <c r="D43" s="14">
        <f t="shared" si="0"/>
        <v>-2145</v>
      </c>
      <c r="E43" s="14">
        <v>11672251</v>
      </c>
    </row>
    <row r="44" spans="1:5" x14ac:dyDescent="0.25">
      <c r="A44" s="6" t="s">
        <v>77</v>
      </c>
      <c r="B44" s="10" t="s">
        <v>78</v>
      </c>
      <c r="C44" s="13">
        <v>390680332.62</v>
      </c>
      <c r="D44" s="14">
        <f t="shared" si="0"/>
        <v>35291092.019999981</v>
      </c>
      <c r="E44" s="15">
        <f>E45+E46+E47+E48</f>
        <v>425971424.63999999</v>
      </c>
    </row>
    <row r="45" spans="1:5" x14ac:dyDescent="0.25">
      <c r="A45" s="7" t="s">
        <v>79</v>
      </c>
      <c r="B45" s="11" t="s">
        <v>80</v>
      </c>
      <c r="C45" s="16">
        <v>8098392</v>
      </c>
      <c r="D45" s="14">
        <f t="shared" si="0"/>
        <v>0</v>
      </c>
      <c r="E45" s="14">
        <v>8098392</v>
      </c>
    </row>
    <row r="46" spans="1:5" x14ac:dyDescent="0.25">
      <c r="A46" s="7" t="s">
        <v>81</v>
      </c>
      <c r="B46" s="11" t="s">
        <v>82</v>
      </c>
      <c r="C46" s="16">
        <v>199245029.09</v>
      </c>
      <c r="D46" s="14">
        <f t="shared" si="0"/>
        <v>7487000</v>
      </c>
      <c r="E46" s="14">
        <v>206732029.09</v>
      </c>
    </row>
    <row r="47" spans="1:5" x14ac:dyDescent="0.25">
      <c r="A47" s="7" t="s">
        <v>83</v>
      </c>
      <c r="B47" s="11" t="s">
        <v>84</v>
      </c>
      <c r="C47" s="16">
        <v>146651480.53</v>
      </c>
      <c r="D47" s="14">
        <f t="shared" si="0"/>
        <v>22670843.020000011</v>
      </c>
      <c r="E47" s="14">
        <v>169322323.55000001</v>
      </c>
    </row>
    <row r="48" spans="1:5" x14ac:dyDescent="0.25">
      <c r="A48" s="7" t="s">
        <v>85</v>
      </c>
      <c r="B48" s="11" t="s">
        <v>86</v>
      </c>
      <c r="C48" s="16">
        <v>36685431</v>
      </c>
      <c r="D48" s="14">
        <f t="shared" si="0"/>
        <v>5133249</v>
      </c>
      <c r="E48" s="14">
        <v>41818680</v>
      </c>
    </row>
    <row r="49" spans="1:5" x14ac:dyDescent="0.25">
      <c r="A49" s="6" t="s">
        <v>87</v>
      </c>
      <c r="B49" s="10" t="s">
        <v>88</v>
      </c>
      <c r="C49" s="13">
        <v>25036640</v>
      </c>
      <c r="D49" s="14">
        <f t="shared" si="0"/>
        <v>0</v>
      </c>
      <c r="E49" s="13">
        <v>25036640</v>
      </c>
    </row>
    <row r="50" spans="1:5" x14ac:dyDescent="0.25">
      <c r="A50" s="7" t="s">
        <v>89</v>
      </c>
      <c r="B50" s="11" t="s">
        <v>90</v>
      </c>
      <c r="C50" s="16">
        <v>25036640</v>
      </c>
      <c r="D50" s="14">
        <f t="shared" si="0"/>
        <v>0</v>
      </c>
      <c r="E50" s="16">
        <v>25036640</v>
      </c>
    </row>
    <row r="51" spans="1:5" x14ac:dyDescent="0.25">
      <c r="A51" s="6" t="s">
        <v>91</v>
      </c>
      <c r="B51" s="10" t="s">
        <v>92</v>
      </c>
      <c r="C51" s="13">
        <v>11284172</v>
      </c>
      <c r="D51" s="14">
        <f t="shared" si="0"/>
        <v>0</v>
      </c>
      <c r="E51" s="13">
        <v>11284172</v>
      </c>
    </row>
    <row r="52" spans="1:5" x14ac:dyDescent="0.25">
      <c r="A52" s="7" t="s">
        <v>93</v>
      </c>
      <c r="B52" s="11" t="s">
        <v>94</v>
      </c>
      <c r="C52" s="16">
        <v>5414172</v>
      </c>
      <c r="D52" s="14">
        <f t="shared" si="0"/>
        <v>0</v>
      </c>
      <c r="E52" s="16">
        <v>5414172</v>
      </c>
    </row>
    <row r="53" spans="1:5" x14ac:dyDescent="0.25">
      <c r="A53" s="7" t="s">
        <v>95</v>
      </c>
      <c r="B53" s="11" t="s">
        <v>96</v>
      </c>
      <c r="C53" s="16">
        <v>5870000</v>
      </c>
      <c r="D53" s="14">
        <f t="shared" si="0"/>
        <v>0</v>
      </c>
      <c r="E53" s="16">
        <v>5870000</v>
      </c>
    </row>
    <row r="54" spans="1:5" ht="25.5" x14ac:dyDescent="0.25">
      <c r="A54" s="6" t="s">
        <v>97</v>
      </c>
      <c r="B54" s="10" t="s">
        <v>98</v>
      </c>
      <c r="C54" s="13">
        <v>10000</v>
      </c>
      <c r="D54" s="14">
        <f t="shared" si="0"/>
        <v>0</v>
      </c>
      <c r="E54" s="15">
        <f>E55</f>
        <v>10000</v>
      </c>
    </row>
    <row r="55" spans="1:5" x14ac:dyDescent="0.25">
      <c r="A55" s="7" t="s">
        <v>99</v>
      </c>
      <c r="B55" s="11" t="s">
        <v>100</v>
      </c>
      <c r="C55" s="16">
        <v>10000</v>
      </c>
      <c r="D55" s="14">
        <f t="shared" si="0"/>
        <v>0</v>
      </c>
      <c r="E55" s="14">
        <v>10000</v>
      </c>
    </row>
    <row r="56" spans="1:5" ht="25.5" x14ac:dyDescent="0.25">
      <c r="A56" s="6" t="s">
        <v>101</v>
      </c>
      <c r="B56" s="10" t="s">
        <v>102</v>
      </c>
      <c r="C56" s="13">
        <v>77535799</v>
      </c>
      <c r="D56" s="14">
        <f t="shared" si="0"/>
        <v>0</v>
      </c>
      <c r="E56" s="15">
        <f>E57</f>
        <v>77535799</v>
      </c>
    </row>
    <row r="57" spans="1:5" ht="25.5" x14ac:dyDescent="0.25">
      <c r="A57" s="7" t="s">
        <v>103</v>
      </c>
      <c r="B57" s="11" t="s">
        <v>104</v>
      </c>
      <c r="C57" s="16">
        <v>77535799</v>
      </c>
      <c r="D57" s="14">
        <f t="shared" si="0"/>
        <v>0</v>
      </c>
      <c r="E57" s="14">
        <v>77535799</v>
      </c>
    </row>
    <row r="58" spans="1:5" ht="22.5" customHeight="1" x14ac:dyDescent="0.25">
      <c r="A58" s="19" t="s">
        <v>105</v>
      </c>
      <c r="B58" s="17"/>
      <c r="C58" s="18">
        <v>1788284290.5599999</v>
      </c>
      <c r="D58" s="14">
        <f t="shared" si="0"/>
        <v>131270307.53000021</v>
      </c>
      <c r="E58" s="15">
        <f>E9+E16+E21+E28+E32+E34+E41+E44+E49+E54+E56+E51</f>
        <v>1919554598.0900002</v>
      </c>
    </row>
    <row r="59" spans="1:5" hidden="1" x14ac:dyDescent="0.25">
      <c r="A59" s="8"/>
      <c r="B59" s="5"/>
      <c r="C59" s="9"/>
      <c r="D59" s="5"/>
      <c r="E59" s="5"/>
    </row>
  </sheetData>
  <mergeCells count="10">
    <mergeCell ref="B6:B7"/>
    <mergeCell ref="D6:D7"/>
    <mergeCell ref="E6:E7"/>
    <mergeCell ref="A6:A7"/>
    <mergeCell ref="C6:C7"/>
    <mergeCell ref="A5:E5"/>
    <mergeCell ref="B1:E1"/>
    <mergeCell ref="B2:E2"/>
    <mergeCell ref="A3:E3"/>
    <mergeCell ref="A4:E4"/>
  </mergeCells>
  <phoneticPr fontId="7" type="noConversion"/>
  <pageMargins left="0.98425196850393704" right="0.59055118110236227" top="0.59055118110236227" bottom="0.59055118110236227" header="0.39370078740157483" footer="0.39370078740157483"/>
  <pageSetup paperSize="9" scale="68" orientation="portrait" r:id="rId1"/>
  <colBreaks count="1" manualBreakCount="1">
    <brk id="5" max="12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1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Исполнение бюджетов по РП - функциональная классификация 2021&lt;/VariantName&gt;&#10;  &lt;VariantLink&gt;57634352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D1F1DA5-DE37-44FB-A886-5FCA8D856DC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2022-02-16T12:54:26Z</cp:lastPrinted>
  <dcterms:created xsi:type="dcterms:W3CDTF">2021-02-21T19:28:23Z</dcterms:created>
  <dcterms:modified xsi:type="dcterms:W3CDTF">2023-06-05T07:20:19Z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бюджетов по РП - функциональная классификация 2021(2).xlsx</vt:lpwstr>
  </property>
  <property fmtid="{D5CDD505-2E9C-101B-9397-08002B2CF9AE}" pid="3" name="Название отчета">
    <vt:lpwstr>Исполнение бюджетов по РП - функциональная классификация 2021(2).xlsx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20.2.2923.57336963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user_7_6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