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ный отдел\Бюджет 2024-2026\РАЙОННЫЙ БЮДЖЕТ 2024-2026 - 2 чтение\Поправки 3\"/>
    </mc:Choice>
  </mc:AlternateContent>
  <xr:revisionPtr revIDLastSave="0" documentId="13_ncr:1_{B3BD3F72-F0A3-45F6-BC49-7A801AD05A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1" r:id="rId1"/>
  </sheets>
  <definedNames>
    <definedName name="_xlnm.Print_Area" localSheetId="0">'2024'!$A$1:$K$37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H32" i="1"/>
  <c r="E36" i="1"/>
  <c r="E31" i="1"/>
  <c r="E33" i="1"/>
  <c r="D8" i="1"/>
  <c r="D13" i="1"/>
  <c r="D21" i="1" l="1"/>
  <c r="D7" i="1"/>
  <c r="E27" i="1"/>
  <c r="E26" i="1"/>
  <c r="E25" i="1"/>
  <c r="E24" i="1"/>
  <c r="E23" i="1"/>
  <c r="E22" i="1"/>
  <c r="E20" i="1"/>
  <c r="E19" i="1"/>
  <c r="E17" i="1"/>
  <c r="E16" i="1"/>
  <c r="E15" i="1"/>
  <c r="E14" i="1"/>
  <c r="E12" i="1"/>
  <c r="E10" i="1"/>
  <c r="E9" i="1"/>
  <c r="D6" i="1" l="1"/>
  <c r="D5" i="1" s="1"/>
  <c r="E28" i="1"/>
  <c r="C8" i="1" l="1"/>
  <c r="E8" i="1" s="1"/>
  <c r="C18" i="1"/>
  <c r="E18" i="1" s="1"/>
  <c r="C21" i="1" l="1"/>
  <c r="E21" i="1" s="1"/>
  <c r="C13" i="1"/>
  <c r="E13" i="1" s="1"/>
  <c r="C11" i="1" l="1"/>
  <c r="E11" i="1" s="1"/>
  <c r="C7" i="1" l="1"/>
  <c r="C6" i="1" l="1"/>
  <c r="E7" i="1"/>
  <c r="C5" i="1" l="1"/>
  <c r="E6" i="1"/>
  <c r="E5" i="1" s="1"/>
</calcChain>
</file>

<file path=xl/sharedStrings.xml><?xml version="1.0" encoding="utf-8"?>
<sst xmlns="http://schemas.openxmlformats.org/spreadsheetml/2006/main" count="66" uniqueCount="64">
  <si>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</si>
  <si>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</si>
  <si>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</si>
  <si>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</si>
  <si>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</si>
  <si>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</si>
  <si>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</si>
  <si>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</si>
  <si>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</si>
  <si>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</si>
  <si>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</si>
  <si>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</si>
  <si>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</si>
  <si>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</si>
  <si>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</si>
  <si>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</si>
  <si>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</si>
  <si>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</si>
  <si>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</si>
  <si>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</si>
  <si>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</si>
  <si>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</si>
  <si>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</si>
  <si>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</si>
  <si>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</si>
  <si>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</si>
  <si>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</si>
  <si>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</si>
  <si>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</si>
  <si>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</si>
  <si>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</si>
  <si>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</si>
  <si>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</si>
  <si>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</si>
  <si>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</si>
  <si>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</si>
  <si>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совокупный доход</t>
  </si>
  <si>
    <t>000 1 05 01000 00 0000 000</t>
  </si>
  <si>
    <t>000 1 05 02000 00 0000 000</t>
  </si>
  <si>
    <t>000 1 05 04000 00 0000 110</t>
  </si>
  <si>
    <t>000 1 05 00000 00 0000 000</t>
  </si>
  <si>
    <t>000 1 05 03000 00 0000 000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</si>
  <si>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</si>
  <si>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</si>
  <si>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</si>
  <si>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</si>
  <si>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</si>
  <si>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</si>
  <si>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 xml:space="preserve"> ПОСТУПЛЕНИЯ ДОХОДОВ БЮДЖЕТА МО "ЖУКОВСКИЙ РАЙОН" ПО КОДАМ КЛАССИФИКАЦИИ ДОХОДОВ БЮДЖЕТОВ БЮДЖЕТНОЙ СИСТЕМЫ РОССИЙСКОЙ ФЕДЕРАЦИИ НА 2024 ГОД </t>
  </si>
  <si>
    <t>Утвержденный план</t>
  </si>
  <si>
    <t>Поправки             (+ -)</t>
  </si>
  <si>
    <t>Уточненный план</t>
  </si>
  <si>
    <t xml:space="preserve">Приложение № 1  к решению Районного Собрания МО  "Жуковский район" "О внесении изменений и дополнений в решение "О бюджете МО "Жуковский район" на 2024 год и на плановый период 2025 и 2026 годов"  </t>
  </si>
  <si>
    <t xml:space="preserve">обл </t>
  </si>
  <si>
    <t>спонс</t>
  </si>
  <si>
    <t>возврат</t>
  </si>
  <si>
    <t>обл.</t>
  </si>
  <si>
    <t>(внести только 7793,48 и в 113 и в 2019)</t>
  </si>
  <si>
    <t>внесен</t>
  </si>
  <si>
    <t>внесены</t>
  </si>
  <si>
    <t>внести только 7793,48</t>
  </si>
  <si>
    <t>внести только 2710000 и 7793,48</t>
  </si>
  <si>
    <t>внести все</t>
  </si>
  <si>
    <t>внести только 500000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</si>
</sst>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165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11" applyNumberFormat="0" applyAlignment="0" applyProtection="0"/>
    <xf numFmtId="0" fontId="18" fillId="6" borderId="12" applyNumberFormat="0" applyAlignment="0" applyProtection="0"/>
    <xf numFmtId="0" fontId="19" fillId="6" borderId="11" applyNumberFormat="0" applyAlignment="0" applyProtection="0"/>
    <xf numFmtId="0" fontId="20" fillId="0" borderId="13" applyNumberFormat="0" applyFill="0" applyAlignment="0" applyProtection="0"/>
    <xf numFmtId="0" fontId="21" fillId="7" borderId="14" applyNumberFormat="0" applyAlignment="0" applyProtection="0"/>
    <xf numFmtId="0" fontId="22" fillId="0" borderId="0" applyNumberFormat="0" applyFill="0" applyBorder="0" applyAlignment="0" applyProtection="0"/>
    <xf numFmtId="0" fontId="1" fillId="8" borderId="1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166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5" xfId="0" applyFont="1" applyBorder="1" applyAlignment="1">
      <alignment horizontal="right" wrapText="1"/>
    </xf>
    <xf numFmtId="49" fontId="8" fillId="0" borderId="6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0" fontId="9" fillId="0" borderId="6" xfId="0" applyFont="1" applyBorder="1" applyAlignment="1">
      <alignment horizontal="left" wrapText="1"/>
    </xf>
    <xf numFmtId="49" fontId="9" fillId="0" borderId="6" xfId="0" applyNumberFormat="1" applyFont="1" applyBorder="1" applyAlignment="1">
      <alignment horizontal="center" shrinkToFit="1"/>
    </xf>
    <xf numFmtId="0" fontId="8" fillId="0" borderId="6" xfId="0" applyFont="1" applyBorder="1" applyAlignment="1">
      <alignment horizontal="left" wrapText="1"/>
    </xf>
    <xf numFmtId="49" fontId="8" fillId="0" borderId="6" xfId="0" applyNumberFormat="1" applyFont="1" applyBorder="1" applyAlignment="1">
      <alignment horizontal="center" shrinkToFit="1"/>
    </xf>
    <xf numFmtId="0" fontId="3" fillId="0" borderId="0" xfId="0" applyFont="1" applyAlignment="1">
      <alignment horizontal="justify" vertical="center" wrapText="1"/>
    </xf>
    <xf numFmtId="165" fontId="4" fillId="0" borderId="18" xfId="1" applyFont="1" applyFill="1" applyBorder="1" applyAlignment="1">
      <alignment horizontal="right" wrapText="1"/>
    </xf>
    <xf numFmtId="165" fontId="4" fillId="0" borderId="18" xfId="1" applyFont="1" applyBorder="1" applyAlignment="1">
      <alignment horizontal="right" wrapText="1"/>
    </xf>
    <xf numFmtId="165" fontId="5" fillId="0" borderId="18" xfId="1" applyFont="1" applyBorder="1" applyAlignment="1">
      <alignment horizontal="right" wrapText="1"/>
    </xf>
    <xf numFmtId="165" fontId="5" fillId="0" borderId="18" xfId="1" applyFont="1" applyFill="1" applyBorder="1" applyAlignment="1">
      <alignment horizontal="right" wrapText="1"/>
    </xf>
    <xf numFmtId="0" fontId="27" fillId="0" borderId="6" xfId="43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right" wrapText="1"/>
    </xf>
    <xf numFmtId="164" fontId="5" fillId="0" borderId="6" xfId="0" applyNumberFormat="1" applyFont="1" applyBorder="1"/>
    <xf numFmtId="165" fontId="4" fillId="33" borderId="19" xfId="1" applyFont="1" applyFill="1" applyBorder="1" applyAlignment="1">
      <alignment horizontal="right" vertical="center" wrapText="1"/>
    </xf>
    <xf numFmtId="164" fontId="4" fillId="0" borderId="6" xfId="0" applyNumberFormat="1" applyFont="1" applyBorder="1" applyAlignment="1">
      <alignment vertical="center"/>
    </xf>
    <xf numFmtId="164" fontId="4" fillId="0" borderId="6" xfId="0" applyNumberFormat="1" applyFont="1" applyBorder="1"/>
    <xf numFmtId="4" fontId="4" fillId="0" borderId="17" xfId="0" applyNumberFormat="1" applyFont="1" applyBorder="1" applyAlignment="1">
      <alignment horizontal="right" wrapText="1"/>
    </xf>
    <xf numFmtId="4" fontId="5" fillId="0" borderId="6" xfId="0" applyNumberFormat="1" applyFont="1" applyBorder="1" applyAlignment="1">
      <alignment wrapText="1"/>
    </xf>
    <xf numFmtId="4" fontId="9" fillId="0" borderId="6" xfId="1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right" vertical="center"/>
    </xf>
    <xf numFmtId="0" fontId="0" fillId="0" borderId="20" xfId="0" applyBorder="1"/>
  </cellXfs>
  <cellStyles count="44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3" xfId="43" xr:uid="{00000000-0005-0000-0000-000024000000}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workbookViewId="0">
      <selection activeCell="D29" sqref="D29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4" max="4" width="21.7109375" customWidth="1"/>
    <col min="5" max="5" width="26.5703125" customWidth="1"/>
    <col min="6" max="7" width="0" hidden="1" customWidth="1"/>
    <col min="8" max="8" width="12.42578125" hidden="1" customWidth="1"/>
    <col min="9" max="9" width="0" hidden="1" customWidth="1"/>
  </cols>
  <sheetData>
    <row r="1" spans="1:5" ht="92.45" customHeight="1" x14ac:dyDescent="0.25">
      <c r="A1" s="4"/>
      <c r="B1" s="17"/>
      <c r="C1" s="32" t="s">
        <v>52</v>
      </c>
      <c r="D1" s="33"/>
      <c r="E1" s="33"/>
    </row>
    <row r="2" spans="1:5" ht="65.45" customHeight="1" x14ac:dyDescent="0.25">
      <c r="A2" s="34" t="s">
        <v>48</v>
      </c>
      <c r="B2" s="34"/>
      <c r="C2" s="34"/>
      <c r="D2" s="33"/>
      <c r="E2" s="33"/>
    </row>
    <row r="3" spans="1:5" ht="21" customHeight="1" thickBot="1" x14ac:dyDescent="0.3">
      <c r="C3" s="35" t="s">
        <v>12</v>
      </c>
      <c r="D3" s="36"/>
      <c r="E3" s="36"/>
    </row>
    <row r="4" spans="1:5" ht="54" customHeight="1" thickBot="1" x14ac:dyDescent="0.3">
      <c r="A4" s="3" t="s">
        <v>0</v>
      </c>
      <c r="B4" s="3" t="s">
        <v>18</v>
      </c>
      <c r="C4" s="22" t="s">
        <v>49</v>
      </c>
      <c r="D4" s="22" t="s">
        <v>50</v>
      </c>
      <c r="E4" s="22" t="s">
        <v>51</v>
      </c>
    </row>
    <row r="5" spans="1:5" ht="23.25" customHeight="1" x14ac:dyDescent="0.3">
      <c r="A5" s="5" t="s">
        <v>1</v>
      </c>
      <c r="B5" s="9"/>
      <c r="C5" s="23">
        <f>C6+C28</f>
        <v>1978327791.6599998</v>
      </c>
      <c r="D5" s="28">
        <f t="shared" ref="D5:E5" si="0">D6+D28</f>
        <v>281721988.75999999</v>
      </c>
      <c r="E5" s="23">
        <f t="shared" si="0"/>
        <v>2260049780.4200001</v>
      </c>
    </row>
    <row r="6" spans="1:5" ht="22.15" customHeight="1" x14ac:dyDescent="0.3">
      <c r="A6" s="6" t="s">
        <v>15</v>
      </c>
      <c r="B6" s="12" t="s">
        <v>19</v>
      </c>
      <c r="C6" s="18">
        <f>SUM(C7+C21)</f>
        <v>705006934.13999999</v>
      </c>
      <c r="D6" s="18">
        <f>SUM(D7+D21)</f>
        <v>204828450.37</v>
      </c>
      <c r="E6" s="27">
        <f>SUM(C6+D6)</f>
        <v>909835384.50999999</v>
      </c>
    </row>
    <row r="7" spans="1:5" ht="22.9" customHeight="1" x14ac:dyDescent="0.3">
      <c r="A7" s="6" t="s">
        <v>14</v>
      </c>
      <c r="B7" s="10"/>
      <c r="C7" s="19">
        <f>SUM(C8+C11+C13+C20+C18)</f>
        <v>607191120</v>
      </c>
      <c r="D7" s="19">
        <f>SUM(D8+D11+D13+D20+D18)</f>
        <v>166176600</v>
      </c>
      <c r="E7" s="27">
        <f t="shared" ref="E7:E27" si="1">SUM(C7+D7)</f>
        <v>773367720</v>
      </c>
    </row>
    <row r="8" spans="1:5" ht="19.149999999999999" customHeight="1" x14ac:dyDescent="0.3">
      <c r="A8" s="6" t="s">
        <v>11</v>
      </c>
      <c r="B8" s="12" t="s">
        <v>20</v>
      </c>
      <c r="C8" s="19">
        <f>C10+C9</f>
        <v>460003708</v>
      </c>
      <c r="D8" s="19">
        <f>D10+D9</f>
        <v>124490000</v>
      </c>
      <c r="E8" s="27">
        <f t="shared" si="1"/>
        <v>584493708</v>
      </c>
    </row>
    <row r="9" spans="1:5" ht="19.149999999999999" customHeight="1" x14ac:dyDescent="0.3">
      <c r="A9" s="7" t="s">
        <v>42</v>
      </c>
      <c r="B9" s="10" t="s">
        <v>43</v>
      </c>
      <c r="C9" s="20">
        <v>4790500</v>
      </c>
      <c r="D9" s="29">
        <v>1000000</v>
      </c>
      <c r="E9" s="24">
        <f t="shared" si="1"/>
        <v>5790500</v>
      </c>
    </row>
    <row r="10" spans="1:5" ht="21" customHeight="1" x14ac:dyDescent="0.3">
      <c r="A10" s="7" t="s">
        <v>10</v>
      </c>
      <c r="B10" s="10" t="s">
        <v>21</v>
      </c>
      <c r="C10" s="21">
        <v>455213208</v>
      </c>
      <c r="D10" s="29">
        <v>123490000</v>
      </c>
      <c r="E10" s="24">
        <f t="shared" si="1"/>
        <v>578703208</v>
      </c>
    </row>
    <row r="11" spans="1:5" ht="41.45" customHeight="1" x14ac:dyDescent="0.3">
      <c r="A11" s="6" t="s">
        <v>16</v>
      </c>
      <c r="B11" s="12" t="s">
        <v>22</v>
      </c>
      <c r="C11" s="18">
        <f>C12</f>
        <v>24228247</v>
      </c>
      <c r="D11" s="29">
        <v>1088000</v>
      </c>
      <c r="E11" s="27">
        <f t="shared" si="1"/>
        <v>25316247</v>
      </c>
    </row>
    <row r="12" spans="1:5" ht="41.45" customHeight="1" x14ac:dyDescent="0.3">
      <c r="A12" s="7" t="s">
        <v>17</v>
      </c>
      <c r="B12" s="10" t="s">
        <v>23</v>
      </c>
      <c r="C12" s="21">
        <v>24228247</v>
      </c>
      <c r="D12" s="29">
        <v>1088000</v>
      </c>
      <c r="E12" s="24">
        <f t="shared" si="1"/>
        <v>25316247</v>
      </c>
    </row>
    <row r="13" spans="1:5" ht="18.75" x14ac:dyDescent="0.3">
      <c r="A13" s="13" t="s">
        <v>36</v>
      </c>
      <c r="B13" s="14" t="s">
        <v>40</v>
      </c>
      <c r="C13" s="18">
        <f>SUM(C14:C17)</f>
        <v>102818615</v>
      </c>
      <c r="D13" s="18">
        <f>SUM(D14:D17)</f>
        <v>36299500</v>
      </c>
      <c r="E13" s="27">
        <f t="shared" si="1"/>
        <v>139118115</v>
      </c>
    </row>
    <row r="14" spans="1:5" ht="37.5" x14ac:dyDescent="0.3">
      <c r="A14" s="15" t="s">
        <v>33</v>
      </c>
      <c r="B14" s="16" t="s">
        <v>37</v>
      </c>
      <c r="C14" s="21">
        <v>96861515</v>
      </c>
      <c r="D14" s="29">
        <v>35000000</v>
      </c>
      <c r="E14" s="24">
        <f t="shared" si="1"/>
        <v>131861515</v>
      </c>
    </row>
    <row r="15" spans="1:5" ht="37.5" x14ac:dyDescent="0.3">
      <c r="A15" s="15" t="s">
        <v>34</v>
      </c>
      <c r="B15" s="16" t="s">
        <v>38</v>
      </c>
      <c r="C15" s="21"/>
      <c r="D15" s="29">
        <v>74500</v>
      </c>
      <c r="E15" s="24">
        <f t="shared" si="1"/>
        <v>74500</v>
      </c>
    </row>
    <row r="16" spans="1:5" ht="18.75" x14ac:dyDescent="0.3">
      <c r="A16" s="15" t="s">
        <v>35</v>
      </c>
      <c r="B16" s="16" t="s">
        <v>41</v>
      </c>
      <c r="C16" s="21">
        <v>422100</v>
      </c>
      <c r="D16" s="29">
        <v>275000</v>
      </c>
      <c r="E16" s="24">
        <f t="shared" si="1"/>
        <v>697100</v>
      </c>
    </row>
    <row r="17" spans="1:8" ht="56.25" x14ac:dyDescent="0.3">
      <c r="A17" s="15" t="s">
        <v>32</v>
      </c>
      <c r="B17" s="16" t="s">
        <v>39</v>
      </c>
      <c r="C17" s="21">
        <v>5535000</v>
      </c>
      <c r="D17" s="29">
        <v>950000</v>
      </c>
      <c r="E17" s="24">
        <f t="shared" si="1"/>
        <v>6485000</v>
      </c>
    </row>
    <row r="18" spans="1:8" ht="18.75" x14ac:dyDescent="0.3">
      <c r="A18" s="6" t="s">
        <v>44</v>
      </c>
      <c r="B18" s="12" t="s">
        <v>45</v>
      </c>
      <c r="C18" s="21">
        <f>SUM(C19)</f>
        <v>11907100</v>
      </c>
      <c r="D18" s="29">
        <v>-1700000</v>
      </c>
      <c r="E18" s="24">
        <f t="shared" si="1"/>
        <v>10207100</v>
      </c>
    </row>
    <row r="19" spans="1:8" ht="18.75" x14ac:dyDescent="0.3">
      <c r="A19" s="7" t="s">
        <v>46</v>
      </c>
      <c r="B19" s="10" t="s">
        <v>47</v>
      </c>
      <c r="C19" s="21">
        <v>11907100</v>
      </c>
      <c r="D19" s="29">
        <v>-1700000</v>
      </c>
      <c r="E19" s="24">
        <f t="shared" si="1"/>
        <v>10207100</v>
      </c>
    </row>
    <row r="20" spans="1:8" ht="18.75" x14ac:dyDescent="0.3">
      <c r="A20" s="6" t="s">
        <v>2</v>
      </c>
      <c r="B20" s="12" t="s">
        <v>24</v>
      </c>
      <c r="C20" s="19">
        <v>8233450</v>
      </c>
      <c r="D20" s="29">
        <v>5999100</v>
      </c>
      <c r="E20" s="27">
        <f t="shared" si="1"/>
        <v>14232550</v>
      </c>
    </row>
    <row r="21" spans="1:8" ht="20.45" customHeight="1" x14ac:dyDescent="0.3">
      <c r="A21" s="6" t="s">
        <v>13</v>
      </c>
      <c r="B21" s="10"/>
      <c r="C21" s="19">
        <f>SUM(C22+C23+C24+C25+C26+C27)</f>
        <v>97815814.139999986</v>
      </c>
      <c r="D21" s="19">
        <f>SUM(D22+D23+D24+D25+D26+D27)</f>
        <v>38651850.369999997</v>
      </c>
      <c r="E21" s="27">
        <f t="shared" si="1"/>
        <v>136467664.50999999</v>
      </c>
    </row>
    <row r="22" spans="1:8" ht="38.450000000000003" customHeight="1" x14ac:dyDescent="0.3">
      <c r="A22" s="7" t="s">
        <v>3</v>
      </c>
      <c r="B22" s="10" t="s">
        <v>25</v>
      </c>
      <c r="C22" s="20">
        <v>19948510</v>
      </c>
      <c r="D22" s="29">
        <v>1553000</v>
      </c>
      <c r="E22" s="24">
        <f t="shared" si="1"/>
        <v>21501510</v>
      </c>
      <c r="G22" t="s">
        <v>62</v>
      </c>
    </row>
    <row r="23" spans="1:8" ht="23.45" customHeight="1" x14ac:dyDescent="0.3">
      <c r="A23" s="7" t="s">
        <v>4</v>
      </c>
      <c r="B23" s="10" t="s">
        <v>26</v>
      </c>
      <c r="C23" s="20">
        <v>854000</v>
      </c>
      <c r="D23" s="29">
        <v>-279143</v>
      </c>
      <c r="E23" s="24">
        <f t="shared" si="1"/>
        <v>574857</v>
      </c>
    </row>
    <row r="24" spans="1:8" ht="37.5" x14ac:dyDescent="0.3">
      <c r="A24" s="7" t="s">
        <v>5</v>
      </c>
      <c r="B24" s="10" t="s">
        <v>27</v>
      </c>
      <c r="C24" s="20">
        <v>16530730.57</v>
      </c>
      <c r="D24" s="29">
        <v>-824062.96</v>
      </c>
      <c r="E24" s="24">
        <f t="shared" si="1"/>
        <v>15706667.609999999</v>
      </c>
      <c r="G24" t="s">
        <v>61</v>
      </c>
    </row>
    <row r="25" spans="1:8" ht="44.25" customHeight="1" x14ac:dyDescent="0.3">
      <c r="A25" s="7" t="s">
        <v>6</v>
      </c>
      <c r="B25" s="10" t="s">
        <v>28</v>
      </c>
      <c r="C25" s="20">
        <v>58342500</v>
      </c>
      <c r="D25" s="29">
        <v>37500000</v>
      </c>
      <c r="E25" s="24">
        <f t="shared" si="1"/>
        <v>95842500</v>
      </c>
      <c r="G25" t="s">
        <v>62</v>
      </c>
    </row>
    <row r="26" spans="1:8" ht="22.9" customHeight="1" x14ac:dyDescent="0.3">
      <c r="A26" s="7" t="s">
        <v>7</v>
      </c>
      <c r="B26" s="10" t="s">
        <v>29</v>
      </c>
      <c r="C26" s="20">
        <v>2095073.57</v>
      </c>
      <c r="D26" s="29">
        <v>656178</v>
      </c>
      <c r="E26" s="24">
        <f t="shared" si="1"/>
        <v>2751251.5700000003</v>
      </c>
      <c r="G26" t="s">
        <v>63</v>
      </c>
    </row>
    <row r="27" spans="1:8" ht="21.6" customHeight="1" x14ac:dyDescent="0.3">
      <c r="A27" s="7" t="s">
        <v>8</v>
      </c>
      <c r="B27" s="10" t="s">
        <v>30</v>
      </c>
      <c r="C27" s="20">
        <v>45000</v>
      </c>
      <c r="D27" s="29">
        <v>45878.33</v>
      </c>
      <c r="E27" s="24">
        <f t="shared" si="1"/>
        <v>90878.33</v>
      </c>
    </row>
    <row r="28" spans="1:8" ht="30.6" customHeight="1" thickBot="1" x14ac:dyDescent="0.35">
      <c r="A28" s="8" t="s">
        <v>9</v>
      </c>
      <c r="B28" s="11" t="s">
        <v>31</v>
      </c>
      <c r="C28" s="25">
        <v>1273320857.52</v>
      </c>
      <c r="D28" s="30">
        <f>76893538.39</f>
        <v>76893538.390000001</v>
      </c>
      <c r="E28" s="26">
        <f>SUM(C28+D28)</f>
        <v>1350214395.9100001</v>
      </c>
    </row>
    <row r="29" spans="1:8" ht="14.25" customHeight="1" x14ac:dyDescent="0.25">
      <c r="A29" s="1"/>
      <c r="B29" s="1"/>
      <c r="C29" s="2"/>
    </row>
    <row r="30" spans="1:8" hidden="1" x14ac:dyDescent="0.25"/>
    <row r="31" spans="1:8" hidden="1" x14ac:dyDescent="0.25">
      <c r="D31" t="s">
        <v>53</v>
      </c>
      <c r="E31">
        <f>23464855.17+7500000</f>
        <v>30964855.170000002</v>
      </c>
      <c r="F31" t="s">
        <v>59</v>
      </c>
    </row>
    <row r="32" spans="1:8" hidden="1" x14ac:dyDescent="0.25">
      <c r="D32" t="s">
        <v>54</v>
      </c>
      <c r="E32" s="31">
        <v>66000</v>
      </c>
      <c r="F32" t="s">
        <v>58</v>
      </c>
      <c r="G32" t="s">
        <v>56</v>
      </c>
      <c r="H32" s="31">
        <f>E31+E32+E33</f>
        <v>30874145.180000003</v>
      </c>
    </row>
    <row r="33" spans="4:6" hidden="1" x14ac:dyDescent="0.25">
      <c r="D33" t="s">
        <v>55</v>
      </c>
      <c r="E33">
        <f>-148916.51-7793.48</f>
        <v>-156709.99000000002</v>
      </c>
      <c r="F33" t="s">
        <v>57</v>
      </c>
    </row>
    <row r="34" spans="4:6" hidden="1" x14ac:dyDescent="0.25">
      <c r="D34">
        <v>113</v>
      </c>
      <c r="E34">
        <v>200730.57</v>
      </c>
      <c r="F34" t="s">
        <v>60</v>
      </c>
    </row>
    <row r="35" spans="4:6" hidden="1" x14ac:dyDescent="0.25">
      <c r="D35">
        <v>116</v>
      </c>
      <c r="E35">
        <v>7833.57</v>
      </c>
      <c r="F35" t="s">
        <v>58</v>
      </c>
    </row>
    <row r="36" spans="4:6" hidden="1" x14ac:dyDescent="0.25">
      <c r="E36">
        <f>SUM(E31:E35)</f>
        <v>31082709.320000004</v>
      </c>
    </row>
  </sheetData>
  <mergeCells count="3">
    <mergeCell ref="C1:E1"/>
    <mergeCell ref="A2:E2"/>
    <mergeCell ref="C3:E3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49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RFO3</cp:lastModifiedBy>
  <cp:lastPrinted>2025-01-10T08:36:30Z</cp:lastPrinted>
  <dcterms:created xsi:type="dcterms:W3CDTF">2017-10-23T09:06:05Z</dcterms:created>
  <dcterms:modified xsi:type="dcterms:W3CDTF">2025-01-13T11:11:52Z</dcterms:modified>
</cp:coreProperties>
</file>