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Бюджет 2024-2026\РАЙОННЫЙ БЮДЖЕТ 2024-2026 - 2 чтение\Поправки 3\"/>
    </mc:Choice>
  </mc:AlternateContent>
  <xr:revisionPtr revIDLastSave="0" documentId="13_ncr:1_{49D10003-0512-4066-A4CD-C3A47F346ABA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H110" i="2"/>
  <c r="H8" i="2"/>
  <c r="H9" i="2"/>
  <c r="H10" i="2"/>
  <c r="H12" i="2"/>
  <c r="H13" i="2"/>
  <c r="H15" i="2"/>
  <c r="H17" i="2"/>
  <c r="H26" i="2"/>
  <c r="H62" i="2"/>
  <c r="H69" i="2"/>
  <c r="H82" i="2"/>
  <c r="H81" i="2" s="1"/>
  <c r="H88" i="2"/>
  <c r="H87" i="2" s="1"/>
  <c r="H115" i="2"/>
  <c r="H113" i="2"/>
  <c r="H122" i="2"/>
  <c r="H121" i="2" s="1"/>
  <c r="H130" i="2"/>
  <c r="H129" i="2" s="1"/>
  <c r="H173" i="2"/>
  <c r="H175" i="2"/>
  <c r="H182" i="2"/>
  <c r="H198" i="2"/>
  <c r="H200" i="2"/>
  <c r="H208" i="2"/>
  <c r="H207" i="2" s="1"/>
  <c r="H254" i="2"/>
  <c r="H256" i="2"/>
  <c r="H260" i="2"/>
  <c r="H259" i="2" s="1"/>
  <c r="H258" i="2" s="1"/>
  <c r="H264" i="2"/>
  <c r="H263" i="2" s="1"/>
  <c r="H262" i="2" s="1"/>
  <c r="H492" i="2"/>
  <c r="H312" i="2"/>
  <c r="H311" i="2" s="1"/>
  <c r="H316" i="2"/>
  <c r="H315" i="2" s="1"/>
  <c r="H314" i="2" s="1"/>
  <c r="H332" i="2"/>
  <c r="H334" i="2"/>
  <c r="H345" i="2"/>
  <c r="H344" i="2" s="1"/>
  <c r="H348" i="2"/>
  <c r="H347" i="2" s="1"/>
  <c r="H366" i="2"/>
  <c r="H365" i="2" s="1"/>
  <c r="H395" i="2"/>
  <c r="H401" i="2"/>
  <c r="H400" i="2" s="1"/>
  <c r="H433" i="2"/>
  <c r="H432" i="2" s="1"/>
  <c r="H415" i="2"/>
  <c r="H414" i="2" s="1"/>
  <c r="H413" i="2" s="1"/>
  <c r="H422" i="2"/>
  <c r="H421" i="2" s="1"/>
  <c r="H420" i="2" s="1"/>
  <c r="H430" i="2"/>
  <c r="H429" i="2" s="1"/>
  <c r="H441" i="2"/>
  <c r="H440" i="2" s="1"/>
  <c r="H439" i="2" s="1"/>
  <c r="H451" i="2"/>
  <c r="H453" i="2"/>
  <c r="H460" i="2"/>
  <c r="H459" i="2" s="1"/>
  <c r="H458" i="2" s="1"/>
  <c r="H457" i="2" s="1"/>
  <c r="H505" i="2"/>
  <c r="H504" i="2" s="1"/>
  <c r="H503" i="2" s="1"/>
  <c r="H502" i="2" s="1"/>
  <c r="H516" i="2"/>
  <c r="H528" i="2"/>
  <c r="H527" i="2" s="1"/>
  <c r="H526" i="2" s="1"/>
  <c r="H525" i="2" s="1"/>
  <c r="H534" i="2"/>
  <c r="H533" i="2" s="1"/>
  <c r="H532" i="2" s="1"/>
  <c r="H539" i="2"/>
  <c r="H538" i="2" s="1"/>
  <c r="H537" i="2" s="1"/>
  <c r="H536" i="2" s="1"/>
  <c r="H563" i="2"/>
  <c r="H562" i="2" s="1"/>
  <c r="H561" i="2" s="1"/>
  <c r="H567" i="2"/>
  <c r="H566" i="2" s="1"/>
  <c r="H565" i="2" s="1"/>
  <c r="H603" i="2"/>
  <c r="H605" i="2"/>
  <c r="H608" i="2"/>
  <c r="H607" i="2" s="1"/>
  <c r="H611" i="2"/>
  <c r="H610" i="2" s="1"/>
  <c r="H616" i="2"/>
  <c r="H618" i="2"/>
  <c r="H658" i="2"/>
  <c r="H657" i="2" s="1"/>
  <c r="H694" i="2"/>
  <c r="H693" i="2" s="1"/>
  <c r="H692" i="2" s="1"/>
  <c r="H740" i="2"/>
  <c r="H748" i="2"/>
  <c r="H759" i="2"/>
  <c r="H758" i="2" s="1"/>
  <c r="H763" i="2"/>
  <c r="H765" i="2"/>
  <c r="H778" i="2"/>
  <c r="H780" i="2"/>
  <c r="H786" i="2"/>
  <c r="H785" i="2" s="1"/>
  <c r="F799" i="2"/>
  <c r="F798" i="2" s="1"/>
  <c r="F797" i="2" s="1"/>
  <c r="F795" i="2"/>
  <c r="F794" i="2" s="1"/>
  <c r="F793" i="2"/>
  <c r="F792" i="2" s="1"/>
  <c r="F791" i="2" s="1"/>
  <c r="F789" i="2"/>
  <c r="F788" i="2" s="1"/>
  <c r="F750" i="2"/>
  <c r="F747" i="2" s="1"/>
  <c r="F746" i="2" s="1"/>
  <c r="F738" i="2"/>
  <c r="F737" i="2" s="1"/>
  <c r="F735" i="2"/>
  <c r="F734" i="2" s="1"/>
  <c r="F731" i="2"/>
  <c r="F730" i="2" s="1"/>
  <c r="F725" i="2"/>
  <c r="F724" i="2" s="1"/>
  <c r="F722" i="2"/>
  <c r="F721" i="2" s="1"/>
  <c r="F717" i="2"/>
  <c r="F716" i="2" s="1"/>
  <c r="F715" i="2" s="1"/>
  <c r="F712" i="2"/>
  <c r="F711" i="2" s="1"/>
  <c r="F710" i="2" s="1"/>
  <c r="F708" i="2"/>
  <c r="F706" i="2"/>
  <c r="F702" i="2"/>
  <c r="F701" i="2" s="1"/>
  <c r="F700" i="2" s="1"/>
  <c r="F698" i="2"/>
  <c r="F697" i="2" s="1"/>
  <c r="F696" i="2" s="1"/>
  <c r="F690" i="2"/>
  <c r="F689" i="2" s="1"/>
  <c r="F684" i="2"/>
  <c r="F683" i="2" s="1"/>
  <c r="F680" i="2"/>
  <c r="F678" i="2"/>
  <c r="F676" i="2"/>
  <c r="F674" i="2"/>
  <c r="F670" i="2"/>
  <c r="F669" i="2" s="1"/>
  <c r="F668" i="2"/>
  <c r="F667" i="2" s="1"/>
  <c r="F666" i="2" s="1"/>
  <c r="F656" i="2"/>
  <c r="F655" i="2" s="1"/>
  <c r="F654" i="2" s="1"/>
  <c r="F651" i="2"/>
  <c r="F650" i="2" s="1"/>
  <c r="F649" i="2" s="1"/>
  <c r="F641" i="2"/>
  <c r="F639" i="2"/>
  <c r="F636" i="2"/>
  <c r="F634" i="2"/>
  <c r="F629" i="2"/>
  <c r="F627" i="2"/>
  <c r="F625" i="2"/>
  <c r="F586" i="2"/>
  <c r="F584" i="2"/>
  <c r="F578" i="2"/>
  <c r="F577" i="2" s="1"/>
  <c r="F576" i="2" s="1"/>
  <c r="F575" i="2" s="1"/>
  <c r="F574" i="2" s="1"/>
  <c r="F553" i="2"/>
  <c r="F551" i="2"/>
  <c r="F546" i="2"/>
  <c r="F544" i="2"/>
  <c r="F523" i="2"/>
  <c r="F521" i="2"/>
  <c r="F518" i="2"/>
  <c r="F515" i="2" s="1"/>
  <c r="F513" i="2"/>
  <c r="F511" i="2"/>
  <c r="F496" i="2"/>
  <c r="F495" i="2" s="1"/>
  <c r="F494" i="2" s="1"/>
  <c r="F493" i="2" s="1"/>
  <c r="F488" i="2" s="1"/>
  <c r="F482" i="2"/>
  <c r="F480" i="2"/>
  <c r="F478" i="2"/>
  <c r="F448" i="2"/>
  <c r="F446" i="2"/>
  <c r="F410" i="2"/>
  <c r="F409" i="2" s="1"/>
  <c r="F408" i="2" s="1"/>
  <c r="F405" i="2"/>
  <c r="F404" i="2" s="1"/>
  <c r="F403" i="2" s="1"/>
  <c r="F393" i="2"/>
  <c r="F392" i="2" s="1"/>
  <c r="F391" i="2" s="1"/>
  <c r="F389" i="2"/>
  <c r="F387" i="2"/>
  <c r="F360" i="2"/>
  <c r="F359" i="2" s="1"/>
  <c r="F358" i="2" s="1"/>
  <c r="F356" i="2"/>
  <c r="F355" i="2" s="1"/>
  <c r="F351" i="2"/>
  <c r="F350" i="2" s="1"/>
  <c r="F342" i="2"/>
  <c r="F341" i="2" s="1"/>
  <c r="F339" i="2"/>
  <c r="F337" i="2"/>
  <c r="F321" i="2"/>
  <c r="F320" i="2" s="1"/>
  <c r="F319" i="2" s="1"/>
  <c r="F318" i="2" s="1"/>
  <c r="F308" i="2" s="1"/>
  <c r="F306" i="2"/>
  <c r="F305" i="2" s="1"/>
  <c r="F304" i="2" s="1"/>
  <c r="F303" i="2" s="1"/>
  <c r="F301" i="2"/>
  <c r="F300" i="2" s="1"/>
  <c r="F299" i="2" s="1"/>
  <c r="F298" i="2" s="1"/>
  <c r="F296" i="2"/>
  <c r="F295" i="2" s="1"/>
  <c r="F294" i="2" s="1"/>
  <c r="F293" i="2" s="1"/>
  <c r="F291" i="2"/>
  <c r="F290" i="2" s="1"/>
  <c r="F289" i="2" s="1"/>
  <c r="F288" i="2" s="1"/>
  <c r="F286" i="2"/>
  <c r="F284" i="2"/>
  <c r="F280" i="2"/>
  <c r="F279" i="2" s="1"/>
  <c r="F278" i="2" s="1"/>
  <c r="F277" i="2" s="1"/>
  <c r="F276" i="2" s="1"/>
  <c r="F272" i="2"/>
  <c r="F271" i="2" s="1"/>
  <c r="F270" i="2" s="1"/>
  <c r="F251" i="2"/>
  <c r="F249" i="2"/>
  <c r="F247" i="2"/>
  <c r="F244" i="2"/>
  <c r="F243" i="2" s="1"/>
  <c r="F241" i="2"/>
  <c r="F240" i="2"/>
  <c r="F239" i="2" s="1"/>
  <c r="F237" i="2"/>
  <c r="F232" i="2"/>
  <c r="F229" i="2" s="1"/>
  <c r="F228" i="2" s="1"/>
  <c r="F226" i="2"/>
  <c r="F224" i="2"/>
  <c r="F220" i="2"/>
  <c r="F218" i="2"/>
  <c r="F214" i="2"/>
  <c r="F213" i="2" s="1"/>
  <c r="F211" i="2"/>
  <c r="F210" i="2" s="1"/>
  <c r="F205" i="2"/>
  <c r="F203" i="2"/>
  <c r="F194" i="2"/>
  <c r="F192" i="2"/>
  <c r="F189" i="2"/>
  <c r="F187" i="2"/>
  <c r="F185" i="2"/>
  <c r="F184" i="2" s="1"/>
  <c r="F181" i="2"/>
  <c r="F178" i="2"/>
  <c r="F177" i="2" s="1"/>
  <c r="F170" i="2"/>
  <c r="F168" i="2"/>
  <c r="F165" i="2"/>
  <c r="F163" i="2"/>
  <c r="F160" i="2"/>
  <c r="F159" i="2" s="1"/>
  <c r="F156" i="2"/>
  <c r="F154" i="2"/>
  <c r="F149" i="2"/>
  <c r="F148" i="2" s="1"/>
  <c r="F147" i="2" s="1"/>
  <c r="F145" i="2"/>
  <c r="F143" i="2"/>
  <c r="F138" i="2"/>
  <c r="F137" i="2" s="1"/>
  <c r="F135" i="2"/>
  <c r="F134" i="2" s="1"/>
  <c r="F127" i="2"/>
  <c r="F125" i="2"/>
  <c r="F108" i="2"/>
  <c r="F107" i="2" s="1"/>
  <c r="F106" i="2" s="1"/>
  <c r="F104" i="2"/>
  <c r="F103" i="2" s="1"/>
  <c r="F102" i="2" s="1"/>
  <c r="F100" i="2"/>
  <c r="F99" i="2" s="1"/>
  <c r="F98" i="2" s="1"/>
  <c r="F96" i="2"/>
  <c r="F95" i="2" s="1"/>
  <c r="F94" i="2" s="1"/>
  <c r="F92" i="2"/>
  <c r="F91" i="2" s="1"/>
  <c r="F90" i="2" s="1"/>
  <c r="F85" i="2"/>
  <c r="F84" i="2" s="1"/>
  <c r="F79" i="2"/>
  <c r="F78" i="2" s="1"/>
  <c r="F76" i="2"/>
  <c r="F74" i="2"/>
  <c r="F72" i="2"/>
  <c r="F67" i="2"/>
  <c r="F66" i="2" s="1"/>
  <c r="F64" i="2"/>
  <c r="F60" i="2"/>
  <c r="F58" i="2"/>
  <c r="F53" i="2"/>
  <c r="F51" i="2"/>
  <c r="F49" i="2"/>
  <c r="F46" i="2"/>
  <c r="F44" i="2"/>
  <c r="F38" i="2"/>
  <c r="F36" i="2"/>
  <c r="F33" i="2"/>
  <c r="F32" i="2" s="1"/>
  <c r="F31" i="2"/>
  <c r="F30" i="2" s="1"/>
  <c r="F29" i="2" s="1"/>
  <c r="F26" i="2"/>
  <c r="F24" i="2"/>
  <c r="F22" i="2"/>
  <c r="H112" i="2" l="1"/>
  <c r="H111" i="2" s="1"/>
  <c r="H172" i="2"/>
  <c r="H450" i="2"/>
  <c r="H253" i="2"/>
  <c r="H197" i="2"/>
  <c r="H331" i="2"/>
  <c r="H310" i="2"/>
  <c r="H309" i="2" s="1"/>
  <c r="H428" i="2"/>
  <c r="H412" i="2" s="1"/>
  <c r="H491" i="2"/>
  <c r="F142" i="2"/>
  <c r="F141" i="2" s="1"/>
  <c r="F167" i="2"/>
  <c r="F510" i="2"/>
  <c r="H762" i="2"/>
  <c r="H761" i="2" s="1"/>
  <c r="H615" i="2"/>
  <c r="H614" i="2" s="1"/>
  <c r="H613" i="2" s="1"/>
  <c r="F386" i="2"/>
  <c r="F385" i="2" s="1"/>
  <c r="F133" i="2"/>
  <c r="F132" i="2" s="1"/>
  <c r="F186" i="2"/>
  <c r="H531" i="2"/>
  <c r="H530" i="2" s="1"/>
  <c r="H602" i="2"/>
  <c r="H601" i="2" s="1"/>
  <c r="H777" i="2"/>
  <c r="H776" i="2" s="1"/>
  <c r="H560" i="2"/>
  <c r="F246" i="2"/>
  <c r="F520" i="2"/>
  <c r="F673" i="2"/>
  <c r="F672" i="2" s="1"/>
  <c r="F705" i="2"/>
  <c r="F704" i="2" s="1"/>
  <c r="F21" i="2"/>
  <c r="F57" i="2"/>
  <c r="F124" i="2"/>
  <c r="F120" i="2" s="1"/>
  <c r="F119" i="2" s="1"/>
  <c r="F283" i="2"/>
  <c r="F282" i="2" s="1"/>
  <c r="F281" i="2" s="1"/>
  <c r="F266" i="2" s="1"/>
  <c r="F624" i="2"/>
  <c r="F48" i="2"/>
  <c r="F477" i="2"/>
  <c r="F476" i="2" s="1"/>
  <c r="F475" i="2" s="1"/>
  <c r="F638" i="2"/>
  <c r="F682" i="2"/>
  <c r="F733" i="2"/>
  <c r="F714" i="2" s="1"/>
  <c r="F153" i="2"/>
  <c r="F548" i="2"/>
  <c r="F583" i="2"/>
  <c r="F582" i="2" s="1"/>
  <c r="F581" i="2" s="1"/>
  <c r="F580" i="2" s="1"/>
  <c r="F648" i="2"/>
  <c r="F647" i="2" s="1"/>
  <c r="F784" i="2"/>
  <c r="F35" i="2"/>
  <c r="F41" i="2"/>
  <c r="F71" i="2"/>
  <c r="F162" i="2"/>
  <c r="F202" i="2"/>
  <c r="F217" i="2"/>
  <c r="F216" i="2" s="1"/>
  <c r="F223" i="2"/>
  <c r="F222" i="2" s="1"/>
  <c r="F336" i="2"/>
  <c r="F330" i="2" s="1"/>
  <c r="F445" i="2"/>
  <c r="F444" i="2" s="1"/>
  <c r="F443" i="2" s="1"/>
  <c r="F407" i="2" s="1"/>
  <c r="F543" i="2"/>
  <c r="F633" i="2"/>
  <c r="F236" i="2"/>
  <c r="F509" i="2" l="1"/>
  <c r="F508" i="2" s="1"/>
  <c r="F507" i="2" s="1"/>
  <c r="H490" i="2"/>
  <c r="F40" i="2"/>
  <c r="F329" i="2"/>
  <c r="F542" i="2"/>
  <c r="F541" i="2" s="1"/>
  <c r="F665" i="2"/>
  <c r="F152" i="2"/>
  <c r="F151" i="2" s="1"/>
  <c r="F140" i="2" s="1"/>
  <c r="F20" i="2"/>
  <c r="F235" i="2"/>
  <c r="F234" i="2" s="1"/>
  <c r="F623" i="2"/>
  <c r="F622" i="2" s="1"/>
  <c r="F56" i="2"/>
  <c r="F55" i="2" s="1"/>
  <c r="H405" i="2"/>
  <c r="H404" i="2" s="1"/>
  <c r="H403" i="2" s="1"/>
  <c r="H650" i="2"/>
  <c r="H649" i="2" s="1"/>
  <c r="H655" i="2"/>
  <c r="H654" i="2" s="1"/>
  <c r="H668" i="2"/>
  <c r="H667" i="2" s="1"/>
  <c r="H666" i="2" s="1"/>
  <c r="H690" i="2"/>
  <c r="H689" i="2" s="1"/>
  <c r="H280" i="2"/>
  <c r="F19" i="2" l="1"/>
  <c r="F8" i="2" s="1"/>
  <c r="F801" i="2" s="1"/>
  <c r="H489" i="2"/>
  <c r="H648" i="2"/>
  <c r="H647" i="2" s="1"/>
  <c r="H22" i="2"/>
  <c r="H24" i="2"/>
  <c r="H30" i="2"/>
  <c r="H33" i="2"/>
  <c r="H36" i="2"/>
  <c r="H38" i="2"/>
  <c r="H44" i="2"/>
  <c r="H46" i="2"/>
  <c r="H49" i="2"/>
  <c r="H51" i="2"/>
  <c r="H53" i="2"/>
  <c r="H58" i="2"/>
  <c r="H57" i="2" s="1"/>
  <c r="H60" i="2"/>
  <c r="H64" i="2"/>
  <c r="H67" i="2"/>
  <c r="H66" i="2" s="1"/>
  <c r="H72" i="2"/>
  <c r="H74" i="2"/>
  <c r="H76" i="2"/>
  <c r="H79" i="2"/>
  <c r="H85" i="2"/>
  <c r="H92" i="2"/>
  <c r="H96" i="2"/>
  <c r="H100" i="2"/>
  <c r="H108" i="2"/>
  <c r="H104" i="2"/>
  <c r="H125" i="2"/>
  <c r="H127" i="2"/>
  <c r="H135" i="2"/>
  <c r="H138" i="2"/>
  <c r="H143" i="2"/>
  <c r="H145" i="2"/>
  <c r="H149" i="2"/>
  <c r="H154" i="2"/>
  <c r="H156" i="2"/>
  <c r="H160" i="2"/>
  <c r="H163" i="2"/>
  <c r="H165" i="2"/>
  <c r="H168" i="2"/>
  <c r="H170" i="2"/>
  <c r="H178" i="2"/>
  <c r="H187" i="2"/>
  <c r="H189" i="2"/>
  <c r="H192" i="2"/>
  <c r="H194" i="2"/>
  <c r="H203" i="2"/>
  <c r="H205" i="2"/>
  <c r="H211" i="2"/>
  <c r="H191" i="2" l="1"/>
  <c r="H91" i="2"/>
  <c r="H90" i="2" s="1"/>
  <c r="H99" i="2"/>
  <c r="H98" i="2" s="1"/>
  <c r="H210" i="2"/>
  <c r="H186" i="2"/>
  <c r="H184" i="2"/>
  <c r="H167" i="2"/>
  <c r="H159" i="2"/>
  <c r="H137" i="2"/>
  <c r="H124" i="2"/>
  <c r="H120" i="2" s="1"/>
  <c r="H103" i="2"/>
  <c r="H78" i="2"/>
  <c r="H35" i="2"/>
  <c r="H29" i="2"/>
  <c r="H107" i="2"/>
  <c r="H95" i="2"/>
  <c r="H84" i="2"/>
  <c r="H71" i="2"/>
  <c r="H48" i="2"/>
  <c r="H32" i="2"/>
  <c r="H202" i="2"/>
  <c r="H177" i="2"/>
  <c r="H162" i="2"/>
  <c r="H153" i="2"/>
  <c r="H148" i="2"/>
  <c r="H142" i="2"/>
  <c r="H134" i="2"/>
  <c r="H41" i="2"/>
  <c r="H21" i="2"/>
  <c r="H56" i="2" l="1"/>
  <c r="H152" i="2"/>
  <c r="H181" i="2"/>
  <c r="H20" i="2"/>
  <c r="H133" i="2"/>
  <c r="H132" i="2" s="1"/>
  <c r="H94" i="2"/>
  <c r="H106" i="2"/>
  <c r="H102" i="2"/>
  <c r="H40" i="2"/>
  <c r="H141" i="2"/>
  <c r="H147" i="2"/>
  <c r="H214" i="2"/>
  <c r="H218" i="2"/>
  <c r="H220" i="2"/>
  <c r="H224" i="2"/>
  <c r="H226" i="2"/>
  <c r="H232" i="2"/>
  <c r="H237" i="2"/>
  <c r="H239" i="2"/>
  <c r="H241" i="2"/>
  <c r="H244" i="2"/>
  <c r="H247" i="2"/>
  <c r="H249" i="2"/>
  <c r="H251" i="2"/>
  <c r="H272" i="2"/>
  <c r="H279" i="2"/>
  <c r="H286" i="2"/>
  <c r="H284" i="2"/>
  <c r="H291" i="2"/>
  <c r="H296" i="2"/>
  <c r="H301" i="2"/>
  <c r="H306" i="2"/>
  <c r="H321" i="2"/>
  <c r="H19" i="2" l="1"/>
  <c r="H180" i="2"/>
  <c r="H320" i="2"/>
  <c r="H300" i="2"/>
  <c r="H290" i="2"/>
  <c r="H271" i="2"/>
  <c r="H246" i="2"/>
  <c r="H236" i="2"/>
  <c r="H213" i="2"/>
  <c r="H119" i="2"/>
  <c r="H55" i="2"/>
  <c r="H305" i="2"/>
  <c r="H295" i="2"/>
  <c r="H243" i="2"/>
  <c r="H229" i="2"/>
  <c r="H223" i="2"/>
  <c r="H217" i="2"/>
  <c r="H278" i="2"/>
  <c r="H283" i="2"/>
  <c r="H337" i="2"/>
  <c r="H339" i="2"/>
  <c r="H342" i="2"/>
  <c r="H351" i="2"/>
  <c r="H356" i="2"/>
  <c r="H360" i="2"/>
  <c r="H387" i="2"/>
  <c r="H389" i="2"/>
  <c r="H393" i="2"/>
  <c r="H410" i="2"/>
  <c r="H446" i="2"/>
  <c r="H448" i="2"/>
  <c r="H478" i="2"/>
  <c r="H480" i="2"/>
  <c r="H482" i="2"/>
  <c r="H496" i="2"/>
  <c r="H511" i="2"/>
  <c r="H513" i="2"/>
  <c r="H518" i="2"/>
  <c r="H515" i="2" s="1"/>
  <c r="H521" i="2"/>
  <c r="H523" i="2"/>
  <c r="H544" i="2"/>
  <c r="H546" i="2"/>
  <c r="H551" i="2"/>
  <c r="H553" i="2"/>
  <c r="H578" i="2"/>
  <c r="H584" i="2"/>
  <c r="H586" i="2"/>
  <c r="H634" i="2"/>
  <c r="H641" i="2"/>
  <c r="H625" i="2"/>
  <c r="H627" i="2"/>
  <c r="H629" i="2"/>
  <c r="H636" i="2"/>
  <c r="H639" i="2"/>
  <c r="H670" i="2"/>
  <c r="H674" i="2"/>
  <c r="H676" i="2"/>
  <c r="H678" i="2"/>
  <c r="H680" i="2"/>
  <c r="H684" i="2"/>
  <c r="H698" i="2"/>
  <c r="H702" i="2"/>
  <c r="H708" i="2"/>
  <c r="H706" i="2"/>
  <c r="H712" i="2"/>
  <c r="H196" i="2" l="1"/>
  <c r="H235" i="2"/>
  <c r="H673" i="2"/>
  <c r="H711" i="2"/>
  <c r="H697" i="2"/>
  <c r="H669" i="2"/>
  <c r="H577" i="2"/>
  <c r="H392" i="2"/>
  <c r="H355" i="2"/>
  <c r="H341" i="2"/>
  <c r="H294" i="2"/>
  <c r="H304" i="2"/>
  <c r="H705" i="2"/>
  <c r="H701" i="2"/>
  <c r="H683" i="2"/>
  <c r="H633" i="2"/>
  <c r="H583" i="2"/>
  <c r="H548" i="2"/>
  <c r="H520" i="2"/>
  <c r="H495" i="2"/>
  <c r="H445" i="2"/>
  <c r="H409" i="2"/>
  <c r="H386" i="2"/>
  <c r="H359" i="2"/>
  <c r="H350" i="2"/>
  <c r="H336" i="2"/>
  <c r="H282" i="2"/>
  <c r="G8" i="2"/>
  <c r="H216" i="2"/>
  <c r="H222" i="2"/>
  <c r="H228" i="2"/>
  <c r="H270" i="2"/>
  <c r="H289" i="2"/>
  <c r="H299" i="2"/>
  <c r="H319" i="2"/>
  <c r="H277" i="2"/>
  <c r="H510" i="2"/>
  <c r="H477" i="2"/>
  <c r="H543" i="2"/>
  <c r="H624" i="2"/>
  <c r="H638" i="2"/>
  <c r="H234" i="2" l="1"/>
  <c r="H542" i="2"/>
  <c r="H509" i="2"/>
  <c r="H281" i="2"/>
  <c r="H358" i="2"/>
  <c r="H385" i="2"/>
  <c r="H408" i="2"/>
  <c r="H444" i="2"/>
  <c r="H623" i="2"/>
  <c r="H672" i="2"/>
  <c r="H476" i="2"/>
  <c r="H330" i="2"/>
  <c r="H318" i="2"/>
  <c r="H298" i="2"/>
  <c r="H288" i="2"/>
  <c r="H151" i="2"/>
  <c r="H494" i="2"/>
  <c r="H582" i="2"/>
  <c r="H682" i="2"/>
  <c r="H700" i="2"/>
  <c r="H704" i="2"/>
  <c r="H303" i="2"/>
  <c r="H293" i="2"/>
  <c r="H391" i="2"/>
  <c r="H576" i="2"/>
  <c r="H696" i="2"/>
  <c r="H710" i="2"/>
  <c r="H276" i="2"/>
  <c r="H722" i="2"/>
  <c r="H731" i="2"/>
  <c r="H725" i="2"/>
  <c r="H735" i="2"/>
  <c r="H738" i="2"/>
  <c r="H750" i="2"/>
  <c r="H747" i="2" s="1"/>
  <c r="H789" i="2"/>
  <c r="H734" i="2" l="1"/>
  <c r="H730" i="2"/>
  <c r="H716" i="2"/>
  <c r="H575" i="2"/>
  <c r="H581" i="2"/>
  <c r="H493" i="2"/>
  <c r="H488" i="2" s="1"/>
  <c r="H308" i="2"/>
  <c r="H788" i="2"/>
  <c r="H737" i="2"/>
  <c r="H724" i="2"/>
  <c r="H721" i="2"/>
  <c r="H140" i="2"/>
  <c r="H329" i="2"/>
  <c r="H475" i="2"/>
  <c r="H665" i="2"/>
  <c r="H622" i="2"/>
  <c r="H443" i="2"/>
  <c r="H508" i="2"/>
  <c r="H541" i="2"/>
  <c r="H266" i="2"/>
  <c r="H792" i="2"/>
  <c r="H795" i="2"/>
  <c r="H799" i="2"/>
  <c r="H733" i="2" l="1"/>
  <c r="H407" i="2"/>
  <c r="H798" i="2"/>
  <c r="H794" i="2"/>
  <c r="H507" i="2"/>
  <c r="H580" i="2"/>
  <c r="H574" i="2"/>
  <c r="H715" i="2"/>
  <c r="H746" i="2"/>
  <c r="H791" i="2"/>
  <c r="E685" i="2"/>
  <c r="E683" i="2"/>
  <c r="H784" i="2" l="1"/>
  <c r="H714" i="2"/>
  <c r="H797" i="2"/>
  <c r="E684" i="2"/>
  <c r="E637" i="2"/>
  <c r="E636" i="2"/>
  <c r="H801" i="2" l="1"/>
  <c r="E633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4" i="2"/>
  <c r="E25" i="2"/>
  <c r="E26" i="2"/>
  <c r="E28" i="2"/>
  <c r="E29" i="2"/>
  <c r="E30" i="2"/>
  <c r="E31" i="2"/>
  <c r="E34" i="2"/>
  <c r="E35" i="2"/>
  <c r="E36" i="2"/>
  <c r="E37" i="2"/>
  <c r="E38" i="2"/>
  <c r="E39" i="2"/>
  <c r="E40" i="2"/>
  <c r="E42" i="2"/>
  <c r="E43" i="2"/>
  <c r="E45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4" i="2"/>
  <c r="E65" i="2"/>
  <c r="E66" i="2"/>
  <c r="E67" i="2"/>
  <c r="E68" i="2"/>
  <c r="E71" i="2"/>
  <c r="E73" i="2"/>
  <c r="E74" i="2"/>
  <c r="E75" i="2"/>
  <c r="E77" i="2"/>
  <c r="E78" i="2"/>
  <c r="E79" i="2"/>
  <c r="E80" i="2"/>
  <c r="E86" i="2"/>
  <c r="E93" i="2"/>
  <c r="E94" i="2"/>
  <c r="E95" i="2"/>
  <c r="E96" i="2"/>
  <c r="E97" i="2"/>
  <c r="E98" i="2"/>
  <c r="E99" i="2"/>
  <c r="E100" i="2"/>
  <c r="E101" i="2"/>
  <c r="E110" i="2"/>
  <c r="E111" i="2"/>
  <c r="E112" i="2"/>
  <c r="E113" i="2"/>
  <c r="E114" i="2"/>
  <c r="E115" i="2"/>
  <c r="E116" i="2"/>
  <c r="E117" i="2"/>
  <c r="E118" i="2"/>
  <c r="E120" i="2"/>
  <c r="E126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4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8" i="2"/>
  <c r="E250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92" i="2"/>
  <c r="E293" i="2"/>
  <c r="E294" i="2"/>
  <c r="E295" i="2"/>
  <c r="E296" i="2"/>
  <c r="E297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9" i="2"/>
  <c r="E340" i="2"/>
  <c r="E343" i="2"/>
  <c r="E344" i="2"/>
  <c r="E345" i="2"/>
  <c r="E346" i="2"/>
  <c r="E347" i="2"/>
  <c r="E348" i="2"/>
  <c r="E349" i="2"/>
  <c r="E350" i="2"/>
  <c r="E352" i="2"/>
  <c r="E353" i="2"/>
  <c r="E354" i="2"/>
  <c r="E357" i="2"/>
  <c r="E358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4" i="2"/>
  <c r="E485" i="2"/>
  <c r="E486" i="2"/>
  <c r="E487" i="2"/>
  <c r="E488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4" i="2"/>
  <c r="E545" i="2"/>
  <c r="E547" i="2"/>
  <c r="E549" i="2"/>
  <c r="E550" i="2"/>
  <c r="E552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31" i="2"/>
  <c r="E63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3" i="2"/>
  <c r="E707" i="2"/>
  <c r="E709" i="2"/>
  <c r="E714" i="2"/>
  <c r="E717" i="2"/>
  <c r="E718" i="2"/>
  <c r="E719" i="2"/>
  <c r="E720" i="2"/>
  <c r="E726" i="2"/>
  <c r="E727" i="2"/>
  <c r="E728" i="2"/>
  <c r="E729" i="2"/>
  <c r="E736" i="2"/>
  <c r="E739" i="2"/>
  <c r="E742" i="2"/>
  <c r="E743" i="2"/>
  <c r="E744" i="2"/>
  <c r="E745" i="2"/>
  <c r="E746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91" i="2"/>
  <c r="E792" i="2"/>
  <c r="E793" i="2"/>
  <c r="E794" i="2"/>
  <c r="E795" i="2"/>
  <c r="E796" i="2"/>
  <c r="E797" i="2"/>
  <c r="E798" i="2"/>
  <c r="E799" i="2"/>
  <c r="E800" i="2"/>
  <c r="E801" i="2"/>
  <c r="E8" i="2"/>
  <c r="E33" i="2"/>
  <c r="E44" i="2"/>
  <c r="E46" i="2"/>
  <c r="E72" i="2"/>
  <c r="E76" i="2"/>
  <c r="E84" i="2"/>
  <c r="E92" i="2"/>
  <c r="E119" i="2"/>
  <c r="E127" i="2"/>
  <c r="E145" i="2"/>
  <c r="E247" i="2"/>
  <c r="E249" i="2"/>
  <c r="E251" i="2"/>
  <c r="E291" i="2"/>
  <c r="E301" i="2"/>
  <c r="E341" i="2"/>
  <c r="E351" i="2"/>
  <c r="E356" i="2"/>
  <c r="E360" i="2"/>
  <c r="E393" i="2"/>
  <c r="E702" i="2"/>
  <c r="E708" i="2"/>
  <c r="E716" i="2"/>
  <c r="E725" i="2"/>
  <c r="E735" i="2"/>
  <c r="E738" i="2"/>
  <c r="E32" i="2" l="1"/>
  <c r="E359" i="2"/>
  <c r="E355" i="2"/>
  <c r="E91" i="2"/>
  <c r="E724" i="2"/>
  <c r="E715" i="2"/>
  <c r="E705" i="2"/>
  <c r="E701" i="2"/>
  <c r="E142" i="2"/>
  <c r="E124" i="2"/>
  <c r="E41" i="2"/>
  <c r="E704" i="2"/>
  <c r="E141" i="2"/>
  <c r="E706" i="2"/>
  <c r="E342" i="2"/>
  <c r="E143" i="2"/>
  <c r="E125" i="2"/>
  <c r="E85" i="2"/>
  <c r="E737" i="2"/>
  <c r="E700" i="2"/>
  <c r="E90" i="2"/>
  <c r="D546" i="2"/>
  <c r="D543" i="2" s="1"/>
  <c r="E543" i="2" s="1"/>
  <c r="D551" i="2"/>
  <c r="E290" i="2" l="1"/>
  <c r="E546" i="2"/>
  <c r="D548" i="2"/>
  <c r="E548" i="2" s="1"/>
  <c r="E551" i="2"/>
  <c r="E300" i="2"/>
  <c r="E734" i="2"/>
  <c r="E733" i="2"/>
  <c r="E299" i="2" l="1"/>
  <c r="E298" i="2"/>
  <c r="E289" i="2"/>
  <c r="E288" i="2"/>
</calcChain>
</file>

<file path=xl/sharedStrings.xml><?xml version="1.0" encoding="utf-8"?>
<sst xmlns="http://schemas.openxmlformats.org/spreadsheetml/2006/main" count="2083" uniqueCount="663">
  <si>
    <t>Распределение бюджетных ассигнований бюджета МР "Жуковский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2024 год</t>
  </si>
  <si>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</si>
  <si>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</si>
  <si>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</si>
  <si>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</si>
  <si>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"Развитие образования в Жуковском районе"</t>
  </si>
  <si>
    <t>02 0 00 00000</t>
  </si>
  <si>
    <t>Центральный аппарат</t>
  </si>
  <si>
    <t>02 0 00 00400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</si>
  <si>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</si>
  <si>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</si>
  <si>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</si>
  <si>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</si>
  <si>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деятельности (оказание услуг) муниципальных учреждений</t>
  </si>
  <si>
    <t>02 0 00 00990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</si>
  <si>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</si>
  <si>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</si>
  <si>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</si>
  <si>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</si>
  <si>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</si>
  <si>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</si>
  <si>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</si>
  <si>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</si>
  <si>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</si>
  <si>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</si>
  <si>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</si>
  <si>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</si>
  <si>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</si>
  <si>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</si>
  <si>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</si>
  <si>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</si>
  <si>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</si>
  <si>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</si>
  <si>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</si>
  <si>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</si>
  <si>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</si>
  <si>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</si>
  <si>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</si>
  <si>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</si>
  <si>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</si>
  <si>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</si>
  <si>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</si>
  <si>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</si>
  <si>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Выплата компенсации части родительской платы за присмотр и уход за ребенком</t>
  </si>
  <si>
    <t>02 1 02 16030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</si>
  <si>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</si>
  <si>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</si>
  <si>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</si>
  <si>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</si>
  <si>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</si>
  <si>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</si>
  <si>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</si>
  <si>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</si>
  <si>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</si>
  <si>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</si>
  <si>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</si>
  <si>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</si>
  <si>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</si>
  <si>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</si>
  <si>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</si>
  <si>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</si>
  <si>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</si>
  <si>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</si>
  <si>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</si>
  <si>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</si>
  <si>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</si>
  <si>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</si>
  <si>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</si>
  <si>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02 2 03 16910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</si>
  <si>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</si>
  <si>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</si>
  <si>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</si>
  <si>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02 2 04 16920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</si>
  <si>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</si>
  <si>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</si>
  <si>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</si>
  <si>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</si>
  <si>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</si>
  <si>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</si>
  <si>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</si>
  <si>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</si>
  <si>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</si>
  <si>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</si>
  <si>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Совершенствование организации школьного питания в Жуковском районе</t>
  </si>
  <si>
    <t>02 4 01 60110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</si>
  <si>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</si>
  <si>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</si>
  <si>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</si>
  <si>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</si>
  <si>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</si>
  <si>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</si>
  <si>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</si>
  <si>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</si>
  <si>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</si>
  <si>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</si>
  <si>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Муниципальная программа "Социальная поддержка граждан в Жуковском районе"</t>
  </si>
  <si>
    <t>03 0 00 00000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</si>
  <si>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</si>
  <si>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</si>
  <si>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</si>
  <si>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</si>
  <si>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</si>
  <si>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</si>
  <si>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</si>
  <si>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</si>
  <si>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</si>
  <si>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</si>
  <si>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</si>
  <si>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</si>
  <si>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</si>
  <si>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</si>
  <si>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</si>
  <si>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</si>
  <si>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</si>
  <si>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Публичные нормативные социальные выплаты гражданам</t>
  </si>
  <si>
    <t>310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</si>
  <si>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</si>
  <si>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</si>
  <si>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</si>
  <si>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</si>
  <si>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</si>
  <si>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</si>
  <si>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</si>
  <si>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</si>
  <si>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</si>
  <si>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</si>
  <si>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</si>
  <si>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</si>
  <si>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</si>
  <si>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</si>
  <si>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</si>
  <si>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</si>
  <si>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</si>
  <si>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</si>
  <si>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</si>
  <si>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</si>
  <si>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Оказание социальной помощи отдельным категориям граждан, находящимся в трудной жизненной ситуации</t>
  </si>
  <si>
    <t>03 1 03 03040</t>
  </si>
  <si>
    <t>Реализация мероприятий по оказанию адресной социальной помощи семьям участников СВО</t>
  </si>
  <si>
    <t>03 1 03 03070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</si>
  <si>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</si>
  <si>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</si>
  <si>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</si>
  <si>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</si>
  <si>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</si>
  <si>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</si>
  <si>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</si>
  <si>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</si>
  <si>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</si>
  <si>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</si>
  <si>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03 1 P1 00000</t>
  </si>
  <si>
    <t>Меры социальной поддержки по улучшению жилищных условий многодетных семей в соответствии с пунктом 2 статьи 7.1 Калужской области "О статусе многодетной семьи в Калужской области и мерах ее социальной поддержки"</t>
  </si>
  <si>
    <t>03 1 P1 04280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</si>
  <si>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</si>
  <si>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</si>
  <si>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</si>
  <si>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</si>
  <si>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04 0 01 00410</t>
  </si>
  <si>
    <t>Глава местной администрации (исполнительно-распорядительного органа муниципального образования)</t>
  </si>
  <si>
    <t>04 0 01 00420</t>
  </si>
  <si>
    <t>Выполнение других обязательств государства</t>
  </si>
  <si>
    <t>04 0 01 00430</t>
  </si>
  <si>
    <t>Иные выплаты населению</t>
  </si>
  <si>
    <t>360</t>
  </si>
  <si>
    <t>04 0 01 00440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</si>
  <si>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</si>
  <si>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</si>
  <si>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</si>
  <si>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</si>
  <si>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</si>
  <si>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</si>
  <si>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</si>
  <si>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</si>
  <si>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</si>
  <si>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</si>
  <si>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</si>
  <si>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</si>
  <si>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Межбюджетные трансферты</t>
  </si>
  <si>
    <t>500</t>
  </si>
  <si>
    <t>Иные межбюджетные трансферты</t>
  </si>
  <si>
    <t>540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</si>
  <si>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</si>
  <si>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</si>
  <si>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</si>
  <si>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</si>
  <si>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</si>
  <si>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</si>
  <si>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</si>
  <si>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</si>
  <si>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</si>
  <si>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</si>
  <si>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</si>
  <si>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</si>
  <si>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</si>
  <si>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</si>
  <si>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</si>
  <si>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</si>
  <si>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</si>
  <si>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</si>
  <si>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</si>
  <si>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</si>
  <si>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</si>
  <si>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</si>
  <si>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</si>
  <si>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</si>
  <si>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</si>
  <si>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</si>
  <si>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</si>
  <si>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</si>
  <si>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</si>
  <si>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</si>
  <si>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</si>
  <si>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</si>
  <si>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</si>
  <si>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</si>
  <si>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</si>
  <si>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</si>
  <si>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</si>
  <si>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</si>
  <si>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</si>
  <si>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</si>
  <si>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</si>
  <si>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</si>
  <si>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</si>
  <si>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</si>
  <si>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"Развитие рынка труда в Жуковском районе"</t>
  </si>
  <si>
    <t>07 0 00 00000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</si>
  <si>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</si>
  <si>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</si>
  <si>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</si>
  <si>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</si>
  <si>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</si>
  <si>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</si>
  <si>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</si>
  <si>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</si>
  <si>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</si>
  <si>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</si>
  <si>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</si>
  <si>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</si>
  <si>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</si>
  <si>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</si>
  <si>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</si>
  <si>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</si>
  <si>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</si>
  <si>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</si>
  <si>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условий для обеспечения доступным и комфортным жильём сельского населения"</t>
  </si>
  <si>
    <t>08 1 00 00000</t>
  </si>
  <si>
    <t>Основное мероприятие "Улучшение жилищных условий граждан, проживающих на сельских территориях"</t>
  </si>
  <si>
    <t>08 1 01 00000</t>
  </si>
  <si>
    <t>Обеспечение комплексного развития сельских территорий</t>
  </si>
  <si>
    <t>08 1 01 L5760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</si>
  <si>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</si>
  <si>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</si>
  <si>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</si>
  <si>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</si>
  <si>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10 0 01 00990</t>
  </si>
  <si>
    <t>Резервный фонд Администрации МР "Жуковский район"</t>
  </si>
  <si>
    <t>10 0 01 07060</t>
  </si>
  <si>
    <t>Резервные средства</t>
  </si>
  <si>
    <t>870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</si>
  <si>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</si>
  <si>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</si>
  <si>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</si>
  <si>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</si>
  <si>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</si>
  <si>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</si>
  <si>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</si>
  <si>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</si>
  <si>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Субсидии бюджетным учреждениям</t>
  </si>
  <si>
    <t>610</t>
  </si>
  <si>
    <t>Организация содержания, эксплуатации и развития системы-112</t>
  </si>
  <si>
    <t>10 0 01 60130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</si>
  <si>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</si>
  <si>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</si>
  <si>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</si>
  <si>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</si>
  <si>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</si>
  <si>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</si>
  <si>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</si>
  <si>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</si>
  <si>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</si>
  <si>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</si>
  <si>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</si>
  <si>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</si>
  <si>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</si>
  <si>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</si>
  <si>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</si>
  <si>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</si>
  <si>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</si>
  <si>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</si>
  <si>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</si>
  <si>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</si>
  <si>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</si>
  <si>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</si>
  <si>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</si>
  <si>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</si>
  <si>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</si>
  <si>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</si>
  <si>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</si>
  <si>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</si>
  <si>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</si>
  <si>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</si>
  <si>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</si>
  <si>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</si>
  <si>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</si>
  <si>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</si>
  <si>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</si>
  <si>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</si>
  <si>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</si>
  <si>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</si>
  <si>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"Развитие культуры в Жуковском районе"</t>
  </si>
  <si>
    <t>11 0 00 00000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</si>
  <si>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</si>
  <si>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</si>
  <si>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</si>
  <si>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</si>
  <si>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</si>
  <si>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</si>
  <si>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</si>
  <si>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</si>
  <si>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</si>
  <si>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</si>
  <si>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</si>
  <si>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</si>
  <si>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</si>
  <si>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</si>
  <si>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</si>
  <si>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</si>
  <si>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</si>
  <si>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</si>
  <si>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</si>
  <si>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</si>
  <si>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</si>
  <si>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</si>
  <si>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</si>
  <si>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</si>
  <si>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</si>
  <si>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</si>
  <si>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</si>
  <si>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</si>
  <si>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</si>
  <si>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</si>
  <si>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</si>
  <si>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</si>
  <si>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</si>
  <si>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</si>
  <si>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</si>
  <si>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</si>
  <si>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</si>
  <si>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</si>
  <si>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</si>
  <si>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</si>
  <si>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</si>
  <si>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</si>
  <si>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</si>
  <si>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</si>
  <si>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</si>
  <si>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</si>
  <si>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</si>
  <si>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</si>
  <si>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</si>
  <si>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</si>
  <si>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</si>
  <si>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</si>
  <si>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</si>
  <si>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</si>
  <si>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</si>
  <si>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</si>
  <si>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</si>
  <si>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</si>
  <si>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</si>
  <si>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</si>
  <si>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</si>
  <si>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</si>
  <si>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</si>
  <si>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</si>
  <si>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</si>
  <si>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</si>
  <si>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</si>
  <si>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</si>
  <si>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</si>
  <si>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</si>
  <si>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</si>
  <si>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</si>
  <si>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</si>
  <si>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</si>
  <si>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</si>
  <si>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</si>
  <si>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</si>
  <si>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</si>
  <si>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</si>
  <si>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</si>
  <si>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</si>
  <si>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</si>
  <si>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</si>
  <si>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</si>
  <si>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</si>
  <si>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</si>
  <si>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</si>
  <si>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</si>
  <si>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</si>
  <si>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</si>
  <si>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</si>
  <si>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</si>
  <si>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</si>
  <si>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</si>
  <si>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</si>
  <si>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</si>
  <si>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</si>
  <si>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</si>
  <si>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</si>
  <si>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</si>
  <si>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</si>
  <si>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</si>
  <si>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</si>
  <si>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</si>
  <si>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</si>
  <si>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</si>
  <si>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</si>
  <si>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</si>
  <si>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</si>
  <si>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</si>
  <si>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</si>
  <si>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</si>
  <si>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</si>
  <si>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</si>
  <si>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</si>
  <si>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</si>
  <si>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</si>
  <si>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</si>
  <si>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</si>
  <si>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</si>
  <si>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</si>
  <si>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</si>
  <si>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</si>
  <si>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</si>
  <si>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</si>
  <si>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</si>
  <si>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</si>
  <si>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</si>
  <si>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</si>
  <si>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</si>
  <si>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</si>
  <si>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</si>
  <si>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</si>
  <si>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</si>
  <si>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</si>
  <si>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</si>
  <si>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</si>
  <si>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</si>
  <si>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</si>
  <si>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</si>
  <si>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</si>
  <si>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</si>
  <si>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</si>
  <si>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</si>
  <si>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</si>
  <si>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</si>
  <si>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</si>
  <si>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</si>
  <si>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</si>
  <si>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</si>
  <si>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</si>
  <si>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</si>
  <si>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</si>
  <si>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</si>
  <si>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</si>
  <si>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</si>
  <si>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</si>
  <si>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</si>
  <si>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</si>
  <si>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</si>
  <si>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</si>
  <si>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45 1 01 60030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</si>
  <si>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</si>
  <si>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</si>
  <si>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</si>
  <si>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</si>
  <si>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</si>
  <si>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</si>
  <si>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</si>
  <si>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</si>
  <si>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</si>
  <si>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</si>
  <si>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</si>
  <si>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</si>
  <si>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</si>
  <si>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</si>
  <si>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</si>
  <si>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</si>
  <si>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</si>
  <si>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</si>
  <si>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</si>
  <si>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</si>
  <si>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</si>
  <si>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</si>
  <si>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</si>
  <si>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</si>
  <si>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</si>
  <si>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</si>
  <si>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</si>
  <si>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</si>
  <si>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</si>
  <si>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</si>
  <si>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</si>
  <si>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</si>
  <si>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</si>
  <si>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</si>
  <si>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</si>
  <si>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</si>
  <si>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</si>
  <si>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</si>
  <si>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</si>
  <si>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</si>
  <si>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</si>
  <si>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</si>
  <si>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</si>
  <si>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</si>
  <si>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</si>
  <si>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</si>
  <si>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</si>
  <si>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</si>
  <si>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</si>
  <si>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Реализация программ формирования современной городской среды за счет средств районного бюджета</t>
  </si>
  <si>
    <t>51 0 00 55550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</si>
  <si>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</si>
  <si>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</si>
  <si>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</si>
  <si>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</si>
  <si>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</si>
  <si>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</si>
  <si>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</si>
  <si>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51 0 02 00920</t>
  </si>
  <si>
    <t>Обеспечение финансовой устойчивости муниципальных образований Калужской области</t>
  </si>
  <si>
    <t>51 0 02 S0250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</si>
  <si>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</si>
  <si>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</si>
  <si>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</si>
  <si>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</si>
  <si>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</si>
  <si>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</si>
  <si>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</si>
  <si>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</si>
  <si>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</si>
  <si>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</si>
  <si>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</si>
  <si>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</si>
  <si>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</si>
  <si>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</si>
  <si>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</si>
  <si>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</si>
  <si>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</si>
  <si>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</si>
  <si>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</si>
  <si>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</si>
  <si>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Проведение комплексных кадастровых работ</t>
  </si>
  <si>
    <t>58 0 00 L5110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</si>
  <si>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</si>
  <si>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</si>
  <si>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</si>
  <si>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</si>
  <si>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</si>
  <si>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</si>
  <si>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</si>
  <si>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</si>
  <si>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Муниципальная программа "Благоустройство территории муниципального района "Жуковский район"</t>
  </si>
  <si>
    <t>80 0 00 00000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</si>
  <si>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</si>
  <si>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</si>
  <si>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</si>
  <si>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</si>
  <si>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</si>
  <si>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</si>
  <si>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Обеспечение деятельности контрольного органа муниципального образования</t>
  </si>
  <si>
    <t>83 0 00 00000</t>
  </si>
  <si>
    <t>83 0 00 00440</t>
  </si>
  <si>
    <t>Осуществление переданных полномочий</t>
  </si>
  <si>
    <t>87 0 00 00000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</si>
  <si>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</si>
  <si>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</si>
  <si>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</si>
  <si>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</si>
  <si>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Мероприятия в области средств массовой информации</t>
  </si>
  <si>
    <t>89 0 00 00000</t>
  </si>
  <si>
    <t>89 0 00 00990</t>
  </si>
  <si>
    <t>Непрограммные расходы органов исполнительной власти муниципального района</t>
  </si>
  <si>
    <t>98 0 00 00000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</si>
  <si>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</si>
  <si>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</si>
  <si>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Осуществление мер по противодействию коррупции в границах поселения</t>
  </si>
  <si>
    <t>98 0 00 74100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</si>
  <si>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</si>
  <si>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</si>
  <si>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</si>
  <si>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</si>
  <si>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Всего</t>
  </si>
  <si>
    <t>Региональный проект "Патриотическое воспитание граждан Российской Федерации"</t>
  </si>
  <si>
    <t>Утвержденный план</t>
  </si>
  <si>
    <t>Поправки (+,-)</t>
  </si>
  <si>
    <t>Уточненный план</t>
  </si>
  <si>
    <t xml:space="preserve"> 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</si>
  <si>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</si>
  <si>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58 0 01 07030</t>
  </si>
  <si>
    <t xml:space="preserve"> Основное мероприятие "Проведение комплексных кадастровых работ"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</si>
  <si>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</si>
  <si>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</si>
  <si>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58 0 01 00000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</si>
  <si>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</si>
  <si>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 xml:space="preserve"> Стимулирование руководителей исполнительно-распорядительных органов муниципальных образований области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</si>
  <si>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</si>
  <si>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</si>
  <si>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51 0 06 00000</t>
  </si>
  <si>
    <t>51 0 06 00530</t>
  </si>
  <si>
    <t xml:space="preserve"> Социальные выплаты гражданам, кроме публичных нормативных социальных выплат</t>
  </si>
  <si>
    <t>47 0 01 07060</t>
  </si>
  <si>
    <t xml:space="preserve">  Резервный фонд</t>
  </si>
  <si>
    <t xml:space="preserve"> Иные бюджетные ассигнования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</si>
  <si>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</si>
  <si>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</si>
  <si>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 xml:space="preserve">Приложение №4  к решению Районного Собрания МО  "Жуковский район" "О внесении изменений и дополнений в решение "О бюджете МО "Жуковский район" на 2024 год и на плановый период 2025 и 2026 годов"  </t>
  </si>
  <si>
    <t>Расходы за счет средств, поступивших от оказания благотоврительной помощи</t>
  </si>
  <si>
    <t>98 0 00 70960</t>
  </si>
  <si>
    <t xml:space="preserve">Реализация мероприятий </t>
  </si>
  <si>
    <t>80 0 00 00660</t>
  </si>
  <si>
    <t>58 0 00 S6280</t>
  </si>
  <si>
    <t xml:space="preserve"> Реализация мероприятий в области градостроительства района</t>
  </si>
  <si>
    <t>58 0 00 86240</t>
  </si>
  <si>
    <t>Основное мероприятие "Реализация программы местных инициатив"</t>
  </si>
  <si>
    <t xml:space="preserve"> Реализация проектов развития общественной инфраструктуры муниципальных образований, основанных на местных инициативах</t>
  </si>
  <si>
    <t>51 0 09 00000</t>
  </si>
  <si>
    <t>51 0 09 00240</t>
  </si>
  <si>
    <t>Расходы за счет средств, поступивших от благотоврительной помощи</t>
  </si>
  <si>
    <t xml:space="preserve"> Уплата налогов, сборов и иных платежей</t>
  </si>
  <si>
    <t>47 0 01 70960</t>
  </si>
  <si>
    <t>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</t>
  </si>
  <si>
    <t>24 2 01 S5070</t>
  </si>
  <si>
    <t>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</si>
  <si>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</si>
  <si>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Основное мероприятие "Оказание государственной поддержки местным бюджетам в целях реализации школьных инициатив"</t>
  </si>
  <si>
    <t>Реализация школьных инициатив</t>
  </si>
  <si>
    <t>02 2 05 00000</t>
  </si>
  <si>
    <t>02 2 05 S0190</t>
  </si>
  <si>
    <t>Основное мероприятие "Обновление содержания образования, поддержка конкурсного движения и проведение мероприятий с работниками системы образования, направленных на развития образования"</t>
  </si>
  <si>
    <t xml:space="preserve"> Поощрение лучших муниципальных образований Калужской области, на территории которых расположены общеобразовательные организации - победители ежегодного конкурсного отбора лучших общеобразовательных организаций, находящихся на территории Калужской области</t>
  </si>
  <si>
    <t>02 2 06 00000</t>
  </si>
  <si>
    <t>02 2 06 16520</t>
  </si>
  <si>
    <t xml:space="preserve"> Поощрение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</si>
  <si>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98 0 00 55490</t>
  </si>
  <si>
    <t>Основное мероприятие "Поощрение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</si>
  <si>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</si>
  <si>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15 0 01 00000</t>
  </si>
  <si>
    <t>15 0 01 86060</t>
  </si>
  <si>
    <t xml:space="preserve"> Оплата жилищно-коммунальных услуг отдельным категориям граждан</t>
  </si>
  <si>
    <t>03 1 01 5250F</t>
  </si>
  <si>
    <t>Оказание меры социальной поддержки по предоставлению бесплатного одноразового горячего питания детям из многодетных семей.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</si>
  <si>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02 4 01 16930</t>
  </si>
  <si>
    <t xml:space="preserve">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</si>
  <si>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L3030</t>
  </si>
  <si>
    <t xml:space="preserve">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</si>
  <si>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02 2 01 50500</t>
  </si>
  <si>
    <t xml:space="preserve"> Социальное обеспечение и иные выплаты населению</t>
  </si>
  <si>
    <t>Исполнение судебных актов</t>
  </si>
  <si>
    <t>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</si>
</sst>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center" wrapText="1"/>
    </xf>
    <xf numFmtId="49" fontId="4" fillId="0" borderId="2">
      <alignment horizontal="center" vertical="center" wrapText="1"/>
    </xf>
    <xf numFmtId="4" fontId="4" fillId="2" borderId="2">
      <alignment horizontal="right" vertical="center" shrinkToFit="1"/>
    </xf>
    <xf numFmtId="49" fontId="1" fillId="0" borderId="2">
      <alignment horizontal="left" vertical="center" wrapText="1"/>
    </xf>
    <xf numFmtId="49" fontId="1" fillId="0" borderId="2">
      <alignment horizontal="center" vertical="center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  <xf numFmtId="0" fontId="6" fillId="3" borderId="1">
      <alignment horizontal="right" vertical="center"/>
    </xf>
  </cellStyleXfs>
  <cellXfs count="77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vertical="top" wrapText="1"/>
    </xf>
    <xf numFmtId="0" fontId="2" fillId="0" borderId="1" xfId="2"/>
    <xf numFmtId="0" fontId="1" fillId="0" borderId="2" xfId="7">
      <alignment horizontal="center" vertical="center" shrinkToFit="1"/>
    </xf>
    <xf numFmtId="49" fontId="4" fillId="0" borderId="2" xfId="9">
      <alignment horizontal="center" vertical="center" wrapText="1"/>
    </xf>
    <xf numFmtId="4" fontId="4" fillId="2" borderId="2" xfId="10">
      <alignment horizontal="right" vertical="center" shrinkToFit="1"/>
    </xf>
    <xf numFmtId="49" fontId="1" fillId="0" borderId="2" xfId="12">
      <alignment horizontal="center" vertical="center" wrapText="1"/>
    </xf>
    <xf numFmtId="4" fontId="1" fillId="2" borderId="2" xfId="13">
      <alignment horizontal="right" vertical="center" shrinkToFit="1"/>
    </xf>
    <xf numFmtId="0" fontId="4" fillId="0" borderId="2" xfId="14">
      <alignment horizontal="left"/>
    </xf>
    <xf numFmtId="0" fontId="1" fillId="0" borderId="3" xfId="15"/>
    <xf numFmtId="4" fontId="0" fillId="0" borderId="0" xfId="0" applyNumberFormat="1" applyProtection="1">
      <protection locked="0"/>
    </xf>
    <xf numFmtId="49" fontId="12" fillId="0" borderId="2" xfId="12" applyFont="1">
      <alignment horizontal="center" vertical="center" wrapText="1"/>
    </xf>
    <xf numFmtId="0" fontId="12" fillId="0" borderId="2" xfId="2" applyFont="1" applyBorder="1"/>
    <xf numFmtId="4" fontId="12" fillId="0" borderId="2" xfId="2" applyNumberFormat="1" applyFont="1" applyBorder="1"/>
    <xf numFmtId="4" fontId="4" fillId="2" borderId="2" xfId="10" applyAlignment="1">
      <alignment horizontal="right" shrinkToFit="1"/>
    </xf>
    <xf numFmtId="4" fontId="1" fillId="2" borderId="2" xfId="13" applyAlignment="1">
      <alignment horizontal="right" shrinkToFit="1"/>
    </xf>
    <xf numFmtId="49" fontId="12" fillId="0" borderId="2" xfId="9" applyFont="1" applyAlignment="1">
      <alignment horizontal="center" vertical="top" wrapText="1"/>
    </xf>
    <xf numFmtId="49" fontId="1" fillId="0" borderId="2" xfId="9" applyFont="1" applyAlignment="1">
      <alignment horizontal="center" vertical="top" wrapText="1"/>
    </xf>
    <xf numFmtId="4" fontId="12" fillId="2" borderId="8" xfId="13" applyFont="1" applyBorder="1" applyAlignment="1">
      <alignment horizontal="right" shrinkToFit="1"/>
    </xf>
    <xf numFmtId="0" fontId="1" fillId="0" borderId="1" xfId="1" applyAlignment="1">
      <alignment wrapText="1"/>
    </xf>
    <xf numFmtId="0" fontId="1" fillId="0" borderId="2" xfId="7" applyAlignment="1">
      <alignment shrinkToFit="1"/>
    </xf>
    <xf numFmtId="49" fontId="4" fillId="0" borderId="2" xfId="8" applyAlignment="1">
      <alignment wrapText="1"/>
    </xf>
    <xf numFmtId="49" fontId="1" fillId="0" borderId="2" xfId="11" applyAlignment="1">
      <alignment wrapText="1"/>
    </xf>
    <xf numFmtId="49" fontId="12" fillId="0" borderId="2" xfId="11" applyFont="1" applyAlignment="1">
      <alignment wrapText="1"/>
    </xf>
    <xf numFmtId="0" fontId="12" fillId="4" borderId="2" xfId="23" applyFont="1" applyFill="1" applyBorder="1" applyAlignment="1">
      <alignment wrapText="1"/>
    </xf>
    <xf numFmtId="49" fontId="1" fillId="4" borderId="2" xfId="23" applyNumberFormat="1" applyFont="1" applyFill="1" applyBorder="1" applyAlignment="1">
      <alignment wrapText="1"/>
    </xf>
    <xf numFmtId="0" fontId="4" fillId="0" borderId="2" xfId="14" applyAlignment="1"/>
    <xf numFmtId="49" fontId="1" fillId="0" borderId="2" xfId="8" applyFont="1" applyAlignment="1">
      <alignment wrapText="1"/>
    </xf>
    <xf numFmtId="49" fontId="1" fillId="0" borderId="2" xfId="9" applyFont="1">
      <alignment horizontal="center" vertical="center" wrapText="1"/>
    </xf>
    <xf numFmtId="4" fontId="14" fillId="2" borderId="11" xfId="10" applyFont="1" applyBorder="1" applyAlignment="1">
      <alignment horizontal="right" shrinkToFit="1"/>
    </xf>
    <xf numFmtId="4" fontId="12" fillId="2" borderId="12" xfId="13" applyFont="1" applyBorder="1" applyAlignment="1">
      <alignment horizontal="right" shrinkToFit="1"/>
    </xf>
    <xf numFmtId="4" fontId="12" fillId="2" borderId="13" xfId="13" applyFont="1" applyBorder="1" applyAlignment="1">
      <alignment horizontal="right" shrinkToFit="1"/>
    </xf>
    <xf numFmtId="4" fontId="12" fillId="2" borderId="11" xfId="13" applyFont="1" applyBorder="1" applyAlignment="1">
      <alignment horizontal="right" shrinkToFit="1"/>
    </xf>
    <xf numFmtId="4" fontId="14" fillId="2" borderId="12" xfId="10" applyFont="1" applyBorder="1" applyAlignment="1">
      <alignment horizontal="right" shrinkToFit="1"/>
    </xf>
    <xf numFmtId="4" fontId="11" fillId="0" borderId="11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11" fillId="0" borderId="13" xfId="0" applyNumberFormat="1" applyFont="1" applyBorder="1" applyAlignment="1" applyProtection="1">
      <alignment horizontal="right"/>
      <protection locked="0"/>
    </xf>
    <xf numFmtId="49" fontId="6" fillId="3" borderId="1" xfId="23" applyNumberFormat="1" applyAlignment="1">
      <alignment horizontal="left" vertical="top" wrapText="1"/>
    </xf>
    <xf numFmtId="49" fontId="1" fillId="0" borderId="8" xfId="11" applyBorder="1" applyAlignment="1">
      <alignment wrapText="1"/>
    </xf>
    <xf numFmtId="49" fontId="1" fillId="0" borderId="8" xfId="11" applyBorder="1" applyAlignment="1">
      <alignment horizontal="left" vertical="top" wrapText="1"/>
    </xf>
    <xf numFmtId="49" fontId="1" fillId="0" borderId="2" xfId="3" applyNumberFormat="1" applyBorder="1" applyAlignment="1">
      <alignment horizontal="center" wrapText="1"/>
    </xf>
    <xf numFmtId="0" fontId="1" fillId="4" borderId="2" xfId="23" applyFont="1" applyFill="1" applyBorder="1" applyAlignment="1">
      <alignment wrapText="1"/>
    </xf>
    <xf numFmtId="4" fontId="14" fillId="2" borderId="14" xfId="10" applyFont="1" applyBorder="1" applyAlignment="1">
      <alignment horizontal="right" shrinkToFit="1"/>
    </xf>
    <xf numFmtId="4" fontId="12" fillId="2" borderId="4" xfId="13" applyFont="1" applyBorder="1" applyAlignment="1">
      <alignment horizontal="right" shrinkToFit="1"/>
    </xf>
    <xf numFmtId="0" fontId="1" fillId="0" borderId="1" xfId="23" applyFont="1" applyFill="1" applyAlignment="1">
      <alignment horizontal="left" vertical="top" wrapText="1"/>
    </xf>
    <xf numFmtId="0" fontId="1" fillId="0" borderId="2" xfId="3" applyBorder="1" applyAlignment="1">
      <alignment horizontal="center" wrapText="1"/>
    </xf>
    <xf numFmtId="0" fontId="1" fillId="0" borderId="2" xfId="23" applyFont="1" applyFill="1" applyBorder="1" applyAlignment="1">
      <alignment horizontal="left" vertical="top" wrapText="1"/>
    </xf>
    <xf numFmtId="49" fontId="1" fillId="0" borderId="2" xfId="11" applyAlignment="1">
      <alignment horizontal="left" vertical="top" wrapText="1"/>
    </xf>
    <xf numFmtId="4" fontId="11" fillId="0" borderId="15" xfId="0" applyNumberFormat="1" applyFont="1" applyBorder="1" applyAlignment="1" applyProtection="1">
      <alignment horizontal="right"/>
      <protection locked="0"/>
    </xf>
    <xf numFmtId="4" fontId="11" fillId="0" borderId="4" xfId="0" applyNumberFormat="1" applyFont="1" applyBorder="1" applyAlignment="1" applyProtection="1">
      <alignment horizontal="right"/>
      <protection locked="0"/>
    </xf>
    <xf numFmtId="4" fontId="12" fillId="2" borderId="16" xfId="13" applyFont="1" applyBorder="1" applyAlignment="1">
      <alignment horizontal="right" shrinkToFit="1"/>
    </xf>
    <xf numFmtId="49" fontId="11" fillId="0" borderId="8" xfId="0" applyNumberFormat="1" applyFont="1" applyBorder="1" applyAlignment="1" applyProtection="1">
      <alignment horizontal="center"/>
      <protection locked="0"/>
    </xf>
    <xf numFmtId="49" fontId="11" fillId="0" borderId="4" xfId="0" applyNumberFormat="1" applyFont="1" applyBorder="1" applyAlignment="1" applyProtection="1">
      <alignment horizontal="center"/>
      <protection locked="0"/>
    </xf>
    <xf numFmtId="4" fontId="13" fillId="0" borderId="4" xfId="0" applyNumberFormat="1" applyFont="1" applyBorder="1" applyAlignment="1" applyProtection="1">
      <alignment horizontal="right"/>
      <protection locked="0"/>
    </xf>
    <xf numFmtId="4" fontId="1" fillId="2" borderId="4" xfId="13" applyBorder="1" applyAlignment="1">
      <alignment horizontal="right" shrinkToFit="1"/>
    </xf>
    <xf numFmtId="4" fontId="1" fillId="2" borderId="11" xfId="13" applyBorder="1" applyAlignment="1">
      <alignment horizontal="right" shrinkToFit="1"/>
    </xf>
    <xf numFmtId="4" fontId="1" fillId="2" borderId="12" xfId="13" applyBorder="1" applyAlignment="1">
      <alignment horizontal="right" shrinkToFit="1"/>
    </xf>
    <xf numFmtId="4" fontId="1" fillId="2" borderId="13" xfId="13" applyBorder="1" applyAlignment="1">
      <alignment horizontal="right" shrinkToFit="1"/>
    </xf>
    <xf numFmtId="4" fontId="11" fillId="0" borderId="9" xfId="0" applyNumberFormat="1" applyFont="1" applyBorder="1" applyAlignment="1" applyProtection="1">
      <alignment horizontal="right"/>
      <protection locked="0"/>
    </xf>
    <xf numFmtId="0" fontId="1" fillId="0" borderId="1" xfId="16">
      <alignment horizontal="left" wrapText="1"/>
    </xf>
    <xf numFmtId="0" fontId="8" fillId="0" borderId="1" xfId="1" applyFont="1">
      <alignment horizontal="left" vertical="top" wrapText="1"/>
    </xf>
    <xf numFmtId="0" fontId="1" fillId="0" borderId="1" xfId="1">
      <alignment horizontal="left" vertical="top" wrapText="1"/>
    </xf>
    <xf numFmtId="0" fontId="4" fillId="0" borderId="2" xfId="6" applyAlignment="1">
      <alignment wrapText="1"/>
    </xf>
    <xf numFmtId="0" fontId="4" fillId="0" borderId="2" xfId="6">
      <alignment horizontal="center" vertical="center" wrapText="1"/>
    </xf>
    <xf numFmtId="0" fontId="9" fillId="4" borderId="4" xfId="14" applyFont="1" applyFill="1" applyBorder="1" applyAlignment="1">
      <alignment horizontal="center" vertical="center" wrapText="1"/>
    </xf>
    <xf numFmtId="4" fontId="13" fillId="0" borderId="9" xfId="0" applyNumberFormat="1" applyFont="1" applyBorder="1" applyAlignment="1" applyProtection="1">
      <alignment horizontal="center" vertical="center"/>
      <protection locked="0"/>
    </xf>
    <xf numFmtId="4" fontId="13" fillId="0" borderId="10" xfId="0" applyNumberFormat="1" applyFont="1" applyBorder="1" applyAlignment="1">
      <alignment horizontal="center" vertical="center"/>
    </xf>
    <xf numFmtId="0" fontId="8" fillId="0" borderId="1" xfId="2" applyFont="1" applyAlignment="1">
      <alignment wrapText="1"/>
    </xf>
    <xf numFmtId="0" fontId="15" fillId="0" borderId="0" xfId="0" applyFont="1" applyAlignment="1">
      <alignment wrapText="1"/>
    </xf>
    <xf numFmtId="0" fontId="0" fillId="0" borderId="0" xfId="0"/>
    <xf numFmtId="0" fontId="3" fillId="0" borderId="1" xfId="4">
      <alignment horizontal="center" wrapText="1"/>
    </xf>
    <xf numFmtId="0" fontId="1" fillId="0" borderId="1" xfId="5">
      <alignment horizontal="right"/>
    </xf>
    <xf numFmtId="0" fontId="0" fillId="0" borderId="1" xfId="0" applyBorder="1"/>
    <xf numFmtId="0" fontId="9" fillId="4" borderId="5" xfId="2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9" fillId="4" borderId="7" xfId="14" applyFont="1" applyFill="1" applyBorder="1" applyAlignment="1">
      <alignment horizontal="center" vertical="center" wrapText="1"/>
    </xf>
  </cellXfs>
  <cellStyles count="25">
    <cellStyle name="br" xfId="19" xr:uid="{00000000-0005-0000-0000-000013000000}"/>
    <cellStyle name="col" xfId="18" xr:uid="{00000000-0005-0000-0000-000012000000}"/>
    <cellStyle name="style0" xfId="20" xr:uid="{00000000-0005-0000-0000-000014000000}"/>
    <cellStyle name="td" xfId="21" xr:uid="{00000000-0005-0000-0000-000015000000}"/>
    <cellStyle name="tr" xfId="17" xr:uid="{00000000-0005-0000-0000-000011000000}"/>
    <cellStyle name="xl21" xfId="22" xr:uid="{00000000-0005-0000-0000-000016000000}"/>
    <cellStyle name="xl22" xfId="1" xr:uid="{00000000-0005-0000-0000-000001000000}"/>
    <cellStyle name="xl23" xfId="6" xr:uid="{00000000-0005-0000-0000-000006000000}"/>
    <cellStyle name="xl24" xfId="7" xr:uid="{00000000-0005-0000-0000-000007000000}"/>
    <cellStyle name="xl25" xfId="8" xr:uid="{00000000-0005-0000-0000-000008000000}"/>
    <cellStyle name="xl26" xfId="23" xr:uid="{00000000-0005-0000-0000-000017000000}"/>
    <cellStyle name="xl27" xfId="11" xr:uid="{00000000-0005-0000-0000-00000B000000}"/>
    <cellStyle name="xl28" xfId="14" xr:uid="{00000000-0005-0000-0000-00000E000000}"/>
    <cellStyle name="xl29" xfId="15" xr:uid="{00000000-0005-0000-0000-00000F000000}"/>
    <cellStyle name="xl30" xfId="9" xr:uid="{00000000-0005-0000-0000-000009000000}"/>
    <cellStyle name="xl31" xfId="12" xr:uid="{00000000-0005-0000-0000-00000C000000}"/>
    <cellStyle name="xl32" xfId="3" xr:uid="{00000000-0005-0000-0000-000003000000}"/>
    <cellStyle name="xl33" xfId="4" xr:uid="{00000000-0005-0000-0000-000004000000}"/>
    <cellStyle name="xl34" xfId="5" xr:uid="{00000000-0005-0000-0000-000005000000}"/>
    <cellStyle name="xl35" xfId="24" xr:uid="{00000000-0005-0000-0000-000018000000}"/>
    <cellStyle name="xl36" xfId="10" xr:uid="{00000000-0005-0000-0000-00000A000000}"/>
    <cellStyle name="xl37" xfId="13" xr:uid="{00000000-0005-0000-0000-00000D000000}"/>
    <cellStyle name="xl38" xfId="16" xr:uid="{00000000-0005-0000-0000-000010000000}"/>
    <cellStyle name="xl39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04"/>
  <sheetViews>
    <sheetView tabSelected="1" zoomScaleNormal="100" zoomScaleSheetLayoutView="100" workbookViewId="0">
      <pane ySplit="7" topLeftCell="A529" activePane="bottomLeft" state="frozen"/>
      <selection pane="bottomLeft" activeCell="A530" sqref="A530"/>
    </sheetView>
  </sheetViews>
  <sheetFormatPr defaultRowHeight="15" outlineLevelRow="5" x14ac:dyDescent="0.25"/>
  <cols>
    <col min="1" max="1" width="71.28515625" style="1" customWidth="1"/>
    <col min="2" max="2" width="14.140625" style="1" customWidth="1"/>
    <col min="3" max="3" width="9.85546875" style="1" customWidth="1"/>
    <col min="4" max="4" width="15.5703125" style="1" hidden="1" customWidth="1"/>
    <col min="5" max="5" width="15.28515625" style="1" hidden="1" customWidth="1"/>
    <col min="6" max="6" width="19" style="1" customWidth="1"/>
    <col min="7" max="7" width="15" style="1" bestFit="1" customWidth="1"/>
    <col min="8" max="8" width="16.7109375" style="1" customWidth="1"/>
    <col min="9" max="16384" width="9.140625" style="1"/>
  </cols>
  <sheetData>
    <row r="1" spans="1:8" x14ac:dyDescent="0.25">
      <c r="A1" s="62"/>
      <c r="B1" s="62"/>
      <c r="C1" s="62"/>
      <c r="D1" s="62"/>
      <c r="E1" s="3"/>
    </row>
    <row r="2" spans="1:8" ht="86.25" customHeight="1" x14ac:dyDescent="0.25">
      <c r="A2" s="20"/>
      <c r="B2" s="2"/>
      <c r="C2" s="61"/>
      <c r="D2" s="61"/>
      <c r="E2" s="68" t="s">
        <v>619</v>
      </c>
      <c r="F2" s="69"/>
      <c r="G2" s="70"/>
      <c r="H2" s="70"/>
    </row>
    <row r="3" spans="1:8" ht="47.45" customHeight="1" x14ac:dyDescent="0.25">
      <c r="A3" s="71" t="s">
        <v>0</v>
      </c>
      <c r="B3" s="71"/>
      <c r="C3" s="71"/>
      <c r="D3" s="71"/>
      <c r="E3" s="70"/>
      <c r="F3" s="70"/>
      <c r="G3" s="70"/>
      <c r="H3" s="70"/>
    </row>
    <row r="4" spans="1:8" ht="12.75" customHeight="1" x14ac:dyDescent="0.25">
      <c r="A4" s="72" t="s">
        <v>1</v>
      </c>
      <c r="B4" s="72"/>
      <c r="C4" s="72"/>
      <c r="D4" s="72"/>
      <c r="E4" s="73"/>
      <c r="F4" s="73"/>
      <c r="G4" s="73"/>
      <c r="H4" s="73"/>
    </row>
    <row r="5" spans="1:8" ht="15.75" customHeight="1" x14ac:dyDescent="0.25">
      <c r="A5" s="63" t="s">
        <v>2</v>
      </c>
      <c r="B5" s="64" t="s">
        <v>3</v>
      </c>
      <c r="C5" s="64" t="s">
        <v>4</v>
      </c>
      <c r="D5" s="65" t="s">
        <v>597</v>
      </c>
      <c r="E5" s="74" t="s">
        <v>598</v>
      </c>
      <c r="F5" s="76" t="s">
        <v>597</v>
      </c>
      <c r="G5" s="66" t="s">
        <v>598</v>
      </c>
      <c r="H5" s="66" t="s">
        <v>599</v>
      </c>
    </row>
    <row r="6" spans="1:8" ht="40.5" customHeight="1" x14ac:dyDescent="0.25">
      <c r="A6" s="63"/>
      <c r="B6" s="64"/>
      <c r="C6" s="64"/>
      <c r="D6" s="65"/>
      <c r="E6" s="75"/>
      <c r="F6" s="76"/>
      <c r="G6" s="67"/>
      <c r="H6" s="67"/>
    </row>
    <row r="7" spans="1:8" ht="12.75" customHeight="1" x14ac:dyDescent="0.25">
      <c r="A7" s="21">
        <v>1</v>
      </c>
      <c r="B7" s="4">
        <v>2</v>
      </c>
      <c r="C7" s="4">
        <v>3</v>
      </c>
      <c r="D7" s="4">
        <v>4</v>
      </c>
      <c r="E7" s="13"/>
      <c r="F7" s="52">
        <v>4</v>
      </c>
      <c r="G7" s="53">
        <v>5</v>
      </c>
      <c r="H7" s="53">
        <v>6</v>
      </c>
    </row>
    <row r="8" spans="1:8" x14ac:dyDescent="0.25">
      <c r="A8" s="22" t="s">
        <v>5</v>
      </c>
      <c r="B8" s="5" t="s">
        <v>6</v>
      </c>
      <c r="C8" s="5"/>
      <c r="D8" s="6">
        <v>1067308403</v>
      </c>
      <c r="E8" s="14">
        <f>F8-D8</f>
        <v>16064546.620000124</v>
      </c>
      <c r="F8" s="54">
        <f>F9+F12+F19+F55+F110+F119+F132</f>
        <v>1083372949.6200001</v>
      </c>
      <c r="G8" s="50">
        <f>H8-F8</f>
        <v>80655449.149999857</v>
      </c>
      <c r="H8" s="54">
        <f>H9+H12+H19+H55+H110+H119+H132</f>
        <v>1164028398.77</v>
      </c>
    </row>
    <row r="9" spans="1:8" outlineLevel="3" x14ac:dyDescent="0.25">
      <c r="A9" s="23" t="s">
        <v>7</v>
      </c>
      <c r="B9" s="7" t="s">
        <v>8</v>
      </c>
      <c r="C9" s="7"/>
      <c r="D9" s="8">
        <v>4709570</v>
      </c>
      <c r="E9" s="14">
        <f t="shared" ref="E9:E79" si="0">F9-D9</f>
        <v>0</v>
      </c>
      <c r="F9" s="55">
        <v>4709570</v>
      </c>
      <c r="G9" s="50">
        <f t="shared" ref="G9:G72" si="1">H9-F9</f>
        <v>1367883.8600000003</v>
      </c>
      <c r="H9" s="55">
        <f>H10</f>
        <v>6077453.8600000003</v>
      </c>
    </row>
    <row r="10" spans="1:8" ht="39" outlineLevel="4" x14ac:dyDescent="0.25">
      <c r="A10" s="23" t="s">
        <v>9</v>
      </c>
      <c r="B10" s="7" t="s">
        <v>8</v>
      </c>
      <c r="C10" s="7" t="s">
        <v>10</v>
      </c>
      <c r="D10" s="8">
        <v>4709570</v>
      </c>
      <c r="E10" s="14">
        <f t="shared" si="0"/>
        <v>0</v>
      </c>
      <c r="F10" s="55">
        <v>4709570</v>
      </c>
      <c r="G10" s="50">
        <f t="shared" si="1"/>
        <v>1367883.8600000003</v>
      </c>
      <c r="H10" s="55">
        <f>H11</f>
        <v>6077453.8600000003</v>
      </c>
    </row>
    <row r="11" spans="1:8" outlineLevel="5" x14ac:dyDescent="0.25">
      <c r="A11" s="23" t="s">
        <v>11</v>
      </c>
      <c r="B11" s="7" t="s">
        <v>8</v>
      </c>
      <c r="C11" s="7" t="s">
        <v>12</v>
      </c>
      <c r="D11" s="8">
        <v>4709570</v>
      </c>
      <c r="E11" s="14">
        <f t="shared" si="0"/>
        <v>0</v>
      </c>
      <c r="F11" s="55">
        <v>4709570</v>
      </c>
      <c r="G11" s="50">
        <f t="shared" si="1"/>
        <v>1367883.8600000003</v>
      </c>
      <c r="H11" s="55">
        <v>6077453.8600000003</v>
      </c>
    </row>
    <row r="12" spans="1:8" outlineLevel="3" x14ac:dyDescent="0.25">
      <c r="A12" s="23" t="s">
        <v>13</v>
      </c>
      <c r="B12" s="7" t="s">
        <v>14</v>
      </c>
      <c r="C12" s="7"/>
      <c r="D12" s="8">
        <v>25890500</v>
      </c>
      <c r="E12" s="14">
        <f t="shared" si="0"/>
        <v>0</v>
      </c>
      <c r="F12" s="55">
        <v>25890500</v>
      </c>
      <c r="G12" s="50">
        <f t="shared" si="1"/>
        <v>2207174.3599999994</v>
      </c>
      <c r="H12" s="55">
        <f>H13+H15+H17</f>
        <v>28097674.359999999</v>
      </c>
    </row>
    <row r="13" spans="1:8" ht="39" outlineLevel="4" x14ac:dyDescent="0.25">
      <c r="A13" s="23" t="s">
        <v>9</v>
      </c>
      <c r="B13" s="7" t="s">
        <v>14</v>
      </c>
      <c r="C13" s="7" t="s">
        <v>10</v>
      </c>
      <c r="D13" s="8">
        <v>21870500</v>
      </c>
      <c r="E13" s="14">
        <f t="shared" si="0"/>
        <v>0</v>
      </c>
      <c r="F13" s="55">
        <v>21870500</v>
      </c>
      <c r="G13" s="50">
        <f t="shared" si="1"/>
        <v>2789984.9299999997</v>
      </c>
      <c r="H13" s="55">
        <f>H14</f>
        <v>24660484.93</v>
      </c>
    </row>
    <row r="14" spans="1:8" outlineLevel="5" x14ac:dyDescent="0.25">
      <c r="A14" s="23" t="s">
        <v>15</v>
      </c>
      <c r="B14" s="7" t="s">
        <v>14</v>
      </c>
      <c r="C14" s="7" t="s">
        <v>16</v>
      </c>
      <c r="D14" s="8">
        <v>21870500</v>
      </c>
      <c r="E14" s="14">
        <f t="shared" si="0"/>
        <v>0</v>
      </c>
      <c r="F14" s="55">
        <v>21870500</v>
      </c>
      <c r="G14" s="50">
        <f t="shared" si="1"/>
        <v>2789984.9299999997</v>
      </c>
      <c r="H14" s="55">
        <v>24660484.93</v>
      </c>
    </row>
    <row r="15" spans="1:8" ht="26.25" outlineLevel="4" x14ac:dyDescent="0.25">
      <c r="A15" s="23" t="s">
        <v>17</v>
      </c>
      <c r="B15" s="7" t="s">
        <v>14</v>
      </c>
      <c r="C15" s="7" t="s">
        <v>18</v>
      </c>
      <c r="D15" s="8">
        <v>4000000</v>
      </c>
      <c r="E15" s="14">
        <f t="shared" si="0"/>
        <v>0</v>
      </c>
      <c r="F15" s="55">
        <v>4000000</v>
      </c>
      <c r="G15" s="50">
        <f t="shared" si="1"/>
        <v>-565163.99000000022</v>
      </c>
      <c r="H15" s="55">
        <f>H16</f>
        <v>3434836.01</v>
      </c>
    </row>
    <row r="16" spans="1:8" ht="26.25" outlineLevel="5" x14ac:dyDescent="0.25">
      <c r="A16" s="23" t="s">
        <v>19</v>
      </c>
      <c r="B16" s="7" t="s">
        <v>14</v>
      </c>
      <c r="C16" s="7" t="s">
        <v>20</v>
      </c>
      <c r="D16" s="8">
        <v>4000000</v>
      </c>
      <c r="E16" s="14">
        <f t="shared" si="0"/>
        <v>0</v>
      </c>
      <c r="F16" s="55">
        <v>4000000</v>
      </c>
      <c r="G16" s="50">
        <f t="shared" si="1"/>
        <v>-565163.99000000022</v>
      </c>
      <c r="H16" s="55">
        <v>3434836.01</v>
      </c>
    </row>
    <row r="17" spans="1:8" outlineLevel="4" x14ac:dyDescent="0.25">
      <c r="A17" s="23" t="s">
        <v>21</v>
      </c>
      <c r="B17" s="7" t="s">
        <v>14</v>
      </c>
      <c r="C17" s="7" t="s">
        <v>22</v>
      </c>
      <c r="D17" s="8">
        <v>20000</v>
      </c>
      <c r="E17" s="14">
        <f t="shared" si="0"/>
        <v>0</v>
      </c>
      <c r="F17" s="55">
        <v>20000</v>
      </c>
      <c r="G17" s="50">
        <f t="shared" si="1"/>
        <v>-17646.580000000002</v>
      </c>
      <c r="H17" s="55">
        <f>H18</f>
        <v>2353.42</v>
      </c>
    </row>
    <row r="18" spans="1:8" outlineLevel="5" x14ac:dyDescent="0.25">
      <c r="A18" s="23" t="s">
        <v>23</v>
      </c>
      <c r="B18" s="7" t="s">
        <v>14</v>
      </c>
      <c r="C18" s="7" t="s">
        <v>24</v>
      </c>
      <c r="D18" s="8">
        <v>20000</v>
      </c>
      <c r="E18" s="14">
        <f t="shared" si="0"/>
        <v>-20000</v>
      </c>
      <c r="F18" s="50"/>
      <c r="G18" s="50">
        <f t="shared" si="1"/>
        <v>2353.42</v>
      </c>
      <c r="H18" s="50">
        <v>2353.42</v>
      </c>
    </row>
    <row r="19" spans="1:8" outlineLevel="1" x14ac:dyDescent="0.25">
      <c r="A19" s="23" t="s">
        <v>25</v>
      </c>
      <c r="B19" s="7" t="s">
        <v>26</v>
      </c>
      <c r="C19" s="7"/>
      <c r="D19" s="8">
        <v>394423066</v>
      </c>
      <c r="E19" s="14">
        <f t="shared" si="0"/>
        <v>3279779.4300000072</v>
      </c>
      <c r="F19" s="50">
        <f>F20+F40</f>
        <v>397702845.43000001</v>
      </c>
      <c r="G19" s="50">
        <f t="shared" si="1"/>
        <v>27497937.349999964</v>
      </c>
      <c r="H19" s="50">
        <f>H20+H40</f>
        <v>425200782.77999997</v>
      </c>
    </row>
    <row r="20" spans="1:8" ht="26.25" outlineLevel="2" x14ac:dyDescent="0.25">
      <c r="A20" s="23" t="s">
        <v>27</v>
      </c>
      <c r="B20" s="7" t="s">
        <v>28</v>
      </c>
      <c r="C20" s="7"/>
      <c r="D20" s="8">
        <v>159943240</v>
      </c>
      <c r="E20" s="14">
        <f t="shared" si="0"/>
        <v>3279779.4300000072</v>
      </c>
      <c r="F20" s="50">
        <f>F21+F29+F32+F35</f>
        <v>163223019.43000001</v>
      </c>
      <c r="G20" s="50">
        <f t="shared" si="1"/>
        <v>6014589.349999994</v>
      </c>
      <c r="H20" s="50">
        <f>H21+H29+H32+H35</f>
        <v>169237608.78</v>
      </c>
    </row>
    <row r="21" spans="1:8" ht="26.25" outlineLevel="3" x14ac:dyDescent="0.25">
      <c r="A21" s="23" t="s">
        <v>29</v>
      </c>
      <c r="B21" s="7" t="s">
        <v>30</v>
      </c>
      <c r="C21" s="7"/>
      <c r="D21" s="8">
        <v>40065609</v>
      </c>
      <c r="E21" s="14">
        <f t="shared" si="0"/>
        <v>-62.840000003576279</v>
      </c>
      <c r="F21" s="50">
        <f>F24+F26+F22</f>
        <v>40065546.159999996</v>
      </c>
      <c r="G21" s="50">
        <f t="shared" si="1"/>
        <v>-2922379.8900000006</v>
      </c>
      <c r="H21" s="50">
        <f>H24+H26+H22</f>
        <v>37143166.269999996</v>
      </c>
    </row>
    <row r="22" spans="1:8" ht="39" outlineLevel="3" x14ac:dyDescent="0.25">
      <c r="A22" s="23" t="s">
        <v>9</v>
      </c>
      <c r="B22" s="7" t="s">
        <v>30</v>
      </c>
      <c r="C22" s="7" t="s">
        <v>10</v>
      </c>
      <c r="D22" s="8"/>
      <c r="E22" s="14"/>
      <c r="F22" s="50">
        <f>F23</f>
        <v>150000</v>
      </c>
      <c r="G22" s="50">
        <f t="shared" si="1"/>
        <v>0</v>
      </c>
      <c r="H22" s="50">
        <f>H23</f>
        <v>150000</v>
      </c>
    </row>
    <row r="23" spans="1:8" outlineLevel="3" x14ac:dyDescent="0.25">
      <c r="A23" s="23" t="s">
        <v>15</v>
      </c>
      <c r="B23" s="7" t="s">
        <v>30</v>
      </c>
      <c r="C23" s="7" t="s">
        <v>16</v>
      </c>
      <c r="D23" s="8"/>
      <c r="E23" s="14"/>
      <c r="F23" s="50">
        <v>150000</v>
      </c>
      <c r="G23" s="50">
        <f t="shared" si="1"/>
        <v>0</v>
      </c>
      <c r="H23" s="50">
        <v>150000</v>
      </c>
    </row>
    <row r="24" spans="1:8" ht="26.25" outlineLevel="4" x14ac:dyDescent="0.25">
      <c r="A24" s="23" t="s">
        <v>17</v>
      </c>
      <c r="B24" s="7" t="s">
        <v>30</v>
      </c>
      <c r="C24" s="7" t="s">
        <v>18</v>
      </c>
      <c r="D24" s="8">
        <v>39000000</v>
      </c>
      <c r="E24" s="14">
        <f t="shared" si="0"/>
        <v>-9547.4500000029802</v>
      </c>
      <c r="F24" s="50">
        <f>F25</f>
        <v>38990452.549999997</v>
      </c>
      <c r="G24" s="50">
        <f t="shared" si="1"/>
        <v>-2508694.75</v>
      </c>
      <c r="H24" s="50">
        <f>H25</f>
        <v>36481757.799999997</v>
      </c>
    </row>
    <row r="25" spans="1:8" ht="26.25" outlineLevel="5" x14ac:dyDescent="0.25">
      <c r="A25" s="23" t="s">
        <v>19</v>
      </c>
      <c r="B25" s="7" t="s">
        <v>30</v>
      </c>
      <c r="C25" s="7" t="s">
        <v>20</v>
      </c>
      <c r="D25" s="8">
        <v>39000000</v>
      </c>
      <c r="E25" s="14">
        <f t="shared" si="0"/>
        <v>-9547.4500000029802</v>
      </c>
      <c r="F25" s="50">
        <v>38990452.549999997</v>
      </c>
      <c r="G25" s="50">
        <f t="shared" si="1"/>
        <v>-2508694.75</v>
      </c>
      <c r="H25" s="50">
        <v>36481757.799999997</v>
      </c>
    </row>
    <row r="26" spans="1:8" outlineLevel="4" x14ac:dyDescent="0.25">
      <c r="A26" s="23" t="s">
        <v>21</v>
      </c>
      <c r="B26" s="7" t="s">
        <v>30</v>
      </c>
      <c r="C26" s="7" t="s">
        <v>22</v>
      </c>
      <c r="D26" s="8">
        <v>1065609</v>
      </c>
      <c r="E26" s="14">
        <f t="shared" si="0"/>
        <v>-140515.39000000001</v>
      </c>
      <c r="F26" s="50">
        <f>F28</f>
        <v>925093.61</v>
      </c>
      <c r="G26" s="50">
        <f t="shared" si="1"/>
        <v>-413685.14</v>
      </c>
      <c r="H26" s="50">
        <f>H28+H27</f>
        <v>511408.47</v>
      </c>
    </row>
    <row r="27" spans="1:8" outlineLevel="4" x14ac:dyDescent="0.25">
      <c r="A27" s="23" t="s">
        <v>661</v>
      </c>
      <c r="B27" s="7" t="s">
        <v>30</v>
      </c>
      <c r="C27" s="7" t="s">
        <v>662</v>
      </c>
      <c r="D27" s="8"/>
      <c r="E27" s="14"/>
      <c r="F27" s="50">
        <v>0</v>
      </c>
      <c r="G27" s="50">
        <f t="shared" si="1"/>
        <v>160000</v>
      </c>
      <c r="H27" s="50">
        <v>160000</v>
      </c>
    </row>
    <row r="28" spans="1:8" outlineLevel="5" x14ac:dyDescent="0.25">
      <c r="A28" s="23" t="s">
        <v>23</v>
      </c>
      <c r="B28" s="7" t="s">
        <v>30</v>
      </c>
      <c r="C28" s="7" t="s">
        <v>24</v>
      </c>
      <c r="D28" s="8">
        <v>1065609</v>
      </c>
      <c r="E28" s="14">
        <f t="shared" si="0"/>
        <v>-140515.39000000001</v>
      </c>
      <c r="F28" s="50">
        <v>925093.61</v>
      </c>
      <c r="G28" s="50">
        <f t="shared" si="1"/>
        <v>-573685.14</v>
      </c>
      <c r="H28" s="50">
        <v>351408.47</v>
      </c>
    </row>
    <row r="29" spans="1:8" ht="26.25" outlineLevel="3" x14ac:dyDescent="0.25">
      <c r="A29" s="23" t="s">
        <v>31</v>
      </c>
      <c r="B29" s="7" t="s">
        <v>32</v>
      </c>
      <c r="C29" s="7"/>
      <c r="D29" s="8">
        <v>43000000</v>
      </c>
      <c r="E29" s="14">
        <f t="shared" si="0"/>
        <v>2816072.7800000012</v>
      </c>
      <c r="F29" s="50">
        <f>F30</f>
        <v>45816072.780000001</v>
      </c>
      <c r="G29" s="50">
        <f t="shared" si="1"/>
        <v>82379.109999999404</v>
      </c>
      <c r="H29" s="50">
        <f>H30</f>
        <v>45898451.890000001</v>
      </c>
    </row>
    <row r="30" spans="1:8" ht="26.25" outlineLevel="4" x14ac:dyDescent="0.25">
      <c r="A30" s="23" t="s">
        <v>17</v>
      </c>
      <c r="B30" s="7" t="s">
        <v>32</v>
      </c>
      <c r="C30" s="7" t="s">
        <v>18</v>
      </c>
      <c r="D30" s="8">
        <v>43000000</v>
      </c>
      <c r="E30" s="14">
        <f t="shared" si="0"/>
        <v>2816072.7800000012</v>
      </c>
      <c r="F30" s="50">
        <f>F31</f>
        <v>45816072.780000001</v>
      </c>
      <c r="G30" s="50">
        <f t="shared" si="1"/>
        <v>82379.109999999404</v>
      </c>
      <c r="H30" s="50">
        <f>H31</f>
        <v>45898451.890000001</v>
      </c>
    </row>
    <row r="31" spans="1:8" ht="26.25" outlineLevel="5" x14ac:dyDescent="0.25">
      <c r="A31" s="23" t="s">
        <v>19</v>
      </c>
      <c r="B31" s="7" t="s">
        <v>32</v>
      </c>
      <c r="C31" s="7" t="s">
        <v>20</v>
      </c>
      <c r="D31" s="8">
        <v>43000000</v>
      </c>
      <c r="E31" s="14">
        <f t="shared" si="0"/>
        <v>2816072.7800000012</v>
      </c>
      <c r="F31" s="50">
        <f>43106072.78+2710000</f>
        <v>45816072.780000001</v>
      </c>
      <c r="G31" s="50">
        <f t="shared" si="1"/>
        <v>82379.109999999404</v>
      </c>
      <c r="H31" s="50">
        <v>45898451.890000001</v>
      </c>
    </row>
    <row r="32" spans="1:8" ht="26.25" outlineLevel="3" x14ac:dyDescent="0.25">
      <c r="A32" s="23" t="s">
        <v>33</v>
      </c>
      <c r="B32" s="7" t="s">
        <v>34</v>
      </c>
      <c r="C32" s="7"/>
      <c r="D32" s="8">
        <v>17790148</v>
      </c>
      <c r="E32" s="14">
        <f t="shared" si="0"/>
        <v>463769.48999999836</v>
      </c>
      <c r="F32" s="50">
        <f>F33</f>
        <v>18253917.489999998</v>
      </c>
      <c r="G32" s="50">
        <f t="shared" si="1"/>
        <v>-2763411.0499999989</v>
      </c>
      <c r="H32" s="50">
        <f>H33</f>
        <v>15490506.439999999</v>
      </c>
    </row>
    <row r="33" spans="1:8" ht="26.25" outlineLevel="4" x14ac:dyDescent="0.25">
      <c r="A33" s="23" t="s">
        <v>17</v>
      </c>
      <c r="B33" s="7" t="s">
        <v>34</v>
      </c>
      <c r="C33" s="7" t="s">
        <v>18</v>
      </c>
      <c r="D33" s="8">
        <v>17790148</v>
      </c>
      <c r="E33" s="14">
        <f t="shared" si="0"/>
        <v>463769.48999999836</v>
      </c>
      <c r="F33" s="50">
        <f>F34</f>
        <v>18253917.489999998</v>
      </c>
      <c r="G33" s="50">
        <f t="shared" si="1"/>
        <v>-2763411.0499999989</v>
      </c>
      <c r="H33" s="50">
        <f>H34</f>
        <v>15490506.439999999</v>
      </c>
    </row>
    <row r="34" spans="1:8" ht="26.25" outlineLevel="5" x14ac:dyDescent="0.25">
      <c r="A34" s="23" t="s">
        <v>19</v>
      </c>
      <c r="B34" s="7" t="s">
        <v>34</v>
      </c>
      <c r="C34" s="7" t="s">
        <v>20</v>
      </c>
      <c r="D34" s="8">
        <v>17790148</v>
      </c>
      <c r="E34" s="14">
        <f t="shared" si="0"/>
        <v>463769.48999999836</v>
      </c>
      <c r="F34" s="50">
        <v>18253917.489999998</v>
      </c>
      <c r="G34" s="50">
        <f t="shared" si="1"/>
        <v>-2763411.0499999989</v>
      </c>
      <c r="H34" s="50">
        <v>15490506.439999999</v>
      </c>
    </row>
    <row r="35" spans="1:8" ht="26.25" outlineLevel="3" x14ac:dyDescent="0.25">
      <c r="A35" s="23" t="s">
        <v>35</v>
      </c>
      <c r="B35" s="7" t="s">
        <v>36</v>
      </c>
      <c r="C35" s="7"/>
      <c r="D35" s="8">
        <v>59087483</v>
      </c>
      <c r="E35" s="14">
        <f t="shared" si="0"/>
        <v>0</v>
      </c>
      <c r="F35" s="50">
        <f>F36+F38</f>
        <v>59087483</v>
      </c>
      <c r="G35" s="50">
        <f t="shared" si="1"/>
        <v>11618001.180000007</v>
      </c>
      <c r="H35" s="50">
        <f>H36+H38</f>
        <v>70705484.180000007</v>
      </c>
    </row>
    <row r="36" spans="1:8" ht="39" outlineLevel="4" x14ac:dyDescent="0.25">
      <c r="A36" s="23" t="s">
        <v>9</v>
      </c>
      <c r="B36" s="7" t="s">
        <v>36</v>
      </c>
      <c r="C36" s="7" t="s">
        <v>10</v>
      </c>
      <c r="D36" s="8">
        <v>58856261</v>
      </c>
      <c r="E36" s="14">
        <f t="shared" si="0"/>
        <v>0</v>
      </c>
      <c r="F36" s="50">
        <f>F37</f>
        <v>58856261</v>
      </c>
      <c r="G36" s="50">
        <f t="shared" si="1"/>
        <v>11618001.180000007</v>
      </c>
      <c r="H36" s="50">
        <f>H37</f>
        <v>70474262.180000007</v>
      </c>
    </row>
    <row r="37" spans="1:8" outlineLevel="5" x14ac:dyDescent="0.25">
      <c r="A37" s="23" t="s">
        <v>15</v>
      </c>
      <c r="B37" s="7" t="s">
        <v>36</v>
      </c>
      <c r="C37" s="7" t="s">
        <v>16</v>
      </c>
      <c r="D37" s="8">
        <v>58856261</v>
      </c>
      <c r="E37" s="14">
        <f t="shared" si="0"/>
        <v>0</v>
      </c>
      <c r="F37" s="50">
        <v>58856261</v>
      </c>
      <c r="G37" s="50">
        <f t="shared" si="1"/>
        <v>11618001.180000007</v>
      </c>
      <c r="H37" s="50">
        <v>70474262.180000007</v>
      </c>
    </row>
    <row r="38" spans="1:8" ht="26.25" outlineLevel="4" x14ac:dyDescent="0.25">
      <c r="A38" s="23" t="s">
        <v>37</v>
      </c>
      <c r="B38" s="7" t="s">
        <v>36</v>
      </c>
      <c r="C38" s="7" t="s">
        <v>38</v>
      </c>
      <c r="D38" s="8">
        <v>231222</v>
      </c>
      <c r="E38" s="14">
        <f t="shared" si="0"/>
        <v>0</v>
      </c>
      <c r="F38" s="50">
        <f>F39</f>
        <v>231222</v>
      </c>
      <c r="G38" s="50">
        <f t="shared" si="1"/>
        <v>0</v>
      </c>
      <c r="H38" s="50">
        <f>H39</f>
        <v>231222</v>
      </c>
    </row>
    <row r="39" spans="1:8" ht="39" outlineLevel="5" x14ac:dyDescent="0.25">
      <c r="A39" s="23" t="s">
        <v>39</v>
      </c>
      <c r="B39" s="7" t="s">
        <v>36</v>
      </c>
      <c r="C39" s="7" t="s">
        <v>40</v>
      </c>
      <c r="D39" s="8">
        <v>231222</v>
      </c>
      <c r="E39" s="14">
        <f t="shared" si="0"/>
        <v>0</v>
      </c>
      <c r="F39" s="50">
        <v>231222</v>
      </c>
      <c r="G39" s="50">
        <f t="shared" si="1"/>
        <v>0</v>
      </c>
      <c r="H39" s="50">
        <v>231222</v>
      </c>
    </row>
    <row r="40" spans="1:8" ht="64.5" outlineLevel="2" x14ac:dyDescent="0.25">
      <c r="A40" s="23" t="s">
        <v>41</v>
      </c>
      <c r="B40" s="7" t="s">
        <v>42</v>
      </c>
      <c r="C40" s="7"/>
      <c r="D40" s="8">
        <v>234479826</v>
      </c>
      <c r="E40" s="14">
        <f t="shared" si="0"/>
        <v>0</v>
      </c>
      <c r="F40" s="50">
        <f>F41+F48</f>
        <v>234479826</v>
      </c>
      <c r="G40" s="50">
        <f t="shared" si="1"/>
        <v>21483348</v>
      </c>
      <c r="H40" s="50">
        <f>H41+H48</f>
        <v>255963174</v>
      </c>
    </row>
    <row r="41" spans="1:8" outlineLevel="3" x14ac:dyDescent="0.25">
      <c r="A41" s="23" t="s">
        <v>43</v>
      </c>
      <c r="B41" s="7" t="s">
        <v>44</v>
      </c>
      <c r="C41" s="7"/>
      <c r="D41" s="8">
        <v>226548</v>
      </c>
      <c r="E41" s="14">
        <f t="shared" si="0"/>
        <v>0</v>
      </c>
      <c r="F41" s="50">
        <f>F44+F46</f>
        <v>226548</v>
      </c>
      <c r="G41" s="50">
        <f t="shared" si="1"/>
        <v>-150654</v>
      </c>
      <c r="H41" s="50">
        <f>H44+H46</f>
        <v>75894</v>
      </c>
    </row>
    <row r="42" spans="1:8" ht="39" hidden="1" outlineLevel="4" x14ac:dyDescent="0.25">
      <c r="A42" s="23" t="s">
        <v>9</v>
      </c>
      <c r="B42" s="7" t="s">
        <v>44</v>
      </c>
      <c r="C42" s="7" t="s">
        <v>10</v>
      </c>
      <c r="D42" s="8">
        <v>226548</v>
      </c>
      <c r="E42" s="14">
        <f t="shared" si="0"/>
        <v>-226548</v>
      </c>
      <c r="F42" s="50"/>
      <c r="G42" s="50">
        <f t="shared" si="1"/>
        <v>0</v>
      </c>
      <c r="H42" s="50"/>
    </row>
    <row r="43" spans="1:8" hidden="1" outlineLevel="5" x14ac:dyDescent="0.25">
      <c r="A43" s="23" t="s">
        <v>15</v>
      </c>
      <c r="B43" s="7" t="s">
        <v>44</v>
      </c>
      <c r="C43" s="7" t="s">
        <v>16</v>
      </c>
      <c r="D43" s="8">
        <v>226548</v>
      </c>
      <c r="E43" s="14">
        <f t="shared" si="0"/>
        <v>-226548</v>
      </c>
      <c r="F43" s="50"/>
      <c r="G43" s="50">
        <f t="shared" si="1"/>
        <v>0</v>
      </c>
      <c r="H43" s="50"/>
    </row>
    <row r="44" spans="1:8" ht="26.25" outlineLevel="5" x14ac:dyDescent="0.25">
      <c r="A44" s="23" t="s">
        <v>17</v>
      </c>
      <c r="B44" s="7" t="s">
        <v>44</v>
      </c>
      <c r="C44" s="12" t="s">
        <v>18</v>
      </c>
      <c r="D44" s="8"/>
      <c r="E44" s="14">
        <f t="shared" si="0"/>
        <v>226414.5</v>
      </c>
      <c r="F44" s="50">
        <f>F45</f>
        <v>226414.5</v>
      </c>
      <c r="G44" s="50">
        <f t="shared" si="1"/>
        <v>-226182.02</v>
      </c>
      <c r="H44" s="50">
        <f>H45</f>
        <v>232.48</v>
      </c>
    </row>
    <row r="45" spans="1:8" ht="26.25" outlineLevel="5" x14ac:dyDescent="0.25">
      <c r="A45" s="23" t="s">
        <v>19</v>
      </c>
      <c r="B45" s="7" t="s">
        <v>44</v>
      </c>
      <c r="C45" s="12" t="s">
        <v>20</v>
      </c>
      <c r="D45" s="8"/>
      <c r="E45" s="14">
        <f t="shared" si="0"/>
        <v>226414.5</v>
      </c>
      <c r="F45" s="50">
        <v>226414.5</v>
      </c>
      <c r="G45" s="50">
        <f t="shared" si="1"/>
        <v>-226182.02</v>
      </c>
      <c r="H45" s="50">
        <v>232.48</v>
      </c>
    </row>
    <row r="46" spans="1:8" outlineLevel="5" x14ac:dyDescent="0.25">
      <c r="A46" s="23" t="s">
        <v>104</v>
      </c>
      <c r="B46" s="7" t="s">
        <v>44</v>
      </c>
      <c r="C46" s="12" t="s">
        <v>105</v>
      </c>
      <c r="D46" s="8"/>
      <c r="E46" s="14">
        <f t="shared" si="0"/>
        <v>133.5</v>
      </c>
      <c r="F46" s="50">
        <f>F47</f>
        <v>133.5</v>
      </c>
      <c r="G46" s="50">
        <f t="shared" si="1"/>
        <v>75528.02</v>
      </c>
      <c r="H46" s="50">
        <f>H47</f>
        <v>75661.52</v>
      </c>
    </row>
    <row r="47" spans="1:8" outlineLevel="5" x14ac:dyDescent="0.25">
      <c r="A47" s="23" t="s">
        <v>114</v>
      </c>
      <c r="B47" s="7" t="s">
        <v>44</v>
      </c>
      <c r="C47" s="12" t="s">
        <v>115</v>
      </c>
      <c r="D47" s="8"/>
      <c r="E47" s="14">
        <f t="shared" si="0"/>
        <v>133.5</v>
      </c>
      <c r="F47" s="50">
        <v>133.5</v>
      </c>
      <c r="G47" s="50">
        <f t="shared" si="1"/>
        <v>75528.02</v>
      </c>
      <c r="H47" s="50">
        <v>75661.52</v>
      </c>
    </row>
    <row r="48" spans="1:8" ht="51.75" outlineLevel="3" x14ac:dyDescent="0.25">
      <c r="A48" s="23" t="s">
        <v>45</v>
      </c>
      <c r="B48" s="7" t="s">
        <v>46</v>
      </c>
      <c r="C48" s="7"/>
      <c r="D48" s="8">
        <v>234253278</v>
      </c>
      <c r="E48" s="14">
        <f t="shared" si="0"/>
        <v>0</v>
      </c>
      <c r="F48" s="50">
        <f>F49+F51+F53</f>
        <v>234253278</v>
      </c>
      <c r="G48" s="50">
        <f t="shared" si="1"/>
        <v>21634002</v>
      </c>
      <c r="H48" s="50">
        <f>H49+H51+H53</f>
        <v>255887280</v>
      </c>
    </row>
    <row r="49" spans="1:8" ht="39" outlineLevel="4" x14ac:dyDescent="0.25">
      <c r="A49" s="23" t="s">
        <v>9</v>
      </c>
      <c r="B49" s="7" t="s">
        <v>46</v>
      </c>
      <c r="C49" s="7" t="s">
        <v>10</v>
      </c>
      <c r="D49" s="8">
        <v>230555913</v>
      </c>
      <c r="E49" s="14">
        <f t="shared" si="0"/>
        <v>0</v>
      </c>
      <c r="F49" s="50">
        <f>F50</f>
        <v>230555913</v>
      </c>
      <c r="G49" s="50">
        <f t="shared" si="1"/>
        <v>21417662</v>
      </c>
      <c r="H49" s="50">
        <f>H50</f>
        <v>251973575</v>
      </c>
    </row>
    <row r="50" spans="1:8" outlineLevel="5" x14ac:dyDescent="0.25">
      <c r="A50" s="23" t="s">
        <v>15</v>
      </c>
      <c r="B50" s="7" t="s">
        <v>46</v>
      </c>
      <c r="C50" s="7" t="s">
        <v>16</v>
      </c>
      <c r="D50" s="8">
        <v>230555913</v>
      </c>
      <c r="E50" s="14">
        <f t="shared" si="0"/>
        <v>0</v>
      </c>
      <c r="F50" s="50">
        <v>230555913</v>
      </c>
      <c r="G50" s="50">
        <f t="shared" si="1"/>
        <v>21417662</v>
      </c>
      <c r="H50" s="50">
        <v>251973575</v>
      </c>
    </row>
    <row r="51" spans="1:8" ht="26.25" outlineLevel="4" x14ac:dyDescent="0.25">
      <c r="A51" s="23" t="s">
        <v>17</v>
      </c>
      <c r="B51" s="7" t="s">
        <v>46</v>
      </c>
      <c r="C51" s="7" t="s">
        <v>18</v>
      </c>
      <c r="D51" s="8">
        <v>2328848</v>
      </c>
      <c r="E51" s="14">
        <f t="shared" si="0"/>
        <v>0</v>
      </c>
      <c r="F51" s="50">
        <f>F52</f>
        <v>2328848</v>
      </c>
      <c r="G51" s="50">
        <f t="shared" si="1"/>
        <v>216340</v>
      </c>
      <c r="H51" s="50">
        <f>H52</f>
        <v>2545188</v>
      </c>
    </row>
    <row r="52" spans="1:8" ht="26.25" outlineLevel="5" x14ac:dyDescent="0.25">
      <c r="A52" s="23" t="s">
        <v>19</v>
      </c>
      <c r="B52" s="7" t="s">
        <v>46</v>
      </c>
      <c r="C52" s="7" t="s">
        <v>20</v>
      </c>
      <c r="D52" s="8">
        <v>2328848</v>
      </c>
      <c r="E52" s="14">
        <f t="shared" si="0"/>
        <v>0</v>
      </c>
      <c r="F52" s="50">
        <v>2328848</v>
      </c>
      <c r="G52" s="50">
        <f t="shared" si="1"/>
        <v>216340</v>
      </c>
      <c r="H52" s="50">
        <v>2545188</v>
      </c>
    </row>
    <row r="53" spans="1:8" ht="26.25" outlineLevel="4" x14ac:dyDescent="0.25">
      <c r="A53" s="23" t="s">
        <v>37</v>
      </c>
      <c r="B53" s="7" t="s">
        <v>46</v>
      </c>
      <c r="C53" s="7" t="s">
        <v>38</v>
      </c>
      <c r="D53" s="8">
        <v>1368517</v>
      </c>
      <c r="E53" s="14">
        <f t="shared" si="0"/>
        <v>0</v>
      </c>
      <c r="F53" s="50">
        <f>F54</f>
        <v>1368517</v>
      </c>
      <c r="G53" s="50">
        <f t="shared" si="1"/>
        <v>0</v>
      </c>
      <c r="H53" s="50">
        <f>H54</f>
        <v>1368517</v>
      </c>
    </row>
    <row r="54" spans="1:8" ht="39" outlineLevel="5" x14ac:dyDescent="0.25">
      <c r="A54" s="23" t="s">
        <v>39</v>
      </c>
      <c r="B54" s="7" t="s">
        <v>46</v>
      </c>
      <c r="C54" s="7" t="s">
        <v>40</v>
      </c>
      <c r="D54" s="8">
        <v>1368517</v>
      </c>
      <c r="E54" s="14">
        <f t="shared" si="0"/>
        <v>0</v>
      </c>
      <c r="F54" s="50">
        <v>1368517</v>
      </c>
      <c r="G54" s="50">
        <f t="shared" si="1"/>
        <v>0</v>
      </c>
      <c r="H54" s="50">
        <v>1368517</v>
      </c>
    </row>
    <row r="55" spans="1:8" outlineLevel="1" x14ac:dyDescent="0.25">
      <c r="A55" s="23" t="s">
        <v>47</v>
      </c>
      <c r="B55" s="7" t="s">
        <v>48</v>
      </c>
      <c r="C55" s="7"/>
      <c r="D55" s="8">
        <v>578635890</v>
      </c>
      <c r="E55" s="14">
        <f t="shared" si="0"/>
        <v>12527274.190000057</v>
      </c>
      <c r="F55" s="50">
        <f>F56+F90+F94+F98+F102+F106</f>
        <v>591163164.19000006</v>
      </c>
      <c r="G55" s="50">
        <f t="shared" si="1"/>
        <v>45290972.460000038</v>
      </c>
      <c r="H55" s="50">
        <f>H56+H90+H94+H98+H102+H106</f>
        <v>636454136.6500001</v>
      </c>
    </row>
    <row r="56" spans="1:8" ht="26.25" outlineLevel="2" x14ac:dyDescent="0.25">
      <c r="A56" s="23" t="s">
        <v>49</v>
      </c>
      <c r="B56" s="7" t="s">
        <v>50</v>
      </c>
      <c r="C56" s="7"/>
      <c r="D56" s="8">
        <v>474747988</v>
      </c>
      <c r="E56" s="14">
        <f t="shared" si="0"/>
        <v>5067814.3700000048</v>
      </c>
      <c r="F56" s="50">
        <f>F57+F66+F71+F78+F84</f>
        <v>479815802.37</v>
      </c>
      <c r="G56" s="50">
        <f t="shared" si="1"/>
        <v>47469822.870000005</v>
      </c>
      <c r="H56" s="50">
        <f>H57+H66+H71+H78+H84+H81+H87</f>
        <v>527285625.24000001</v>
      </c>
    </row>
    <row r="57" spans="1:8" ht="26.25" outlineLevel="3" x14ac:dyDescent="0.25">
      <c r="A57" s="23" t="s">
        <v>51</v>
      </c>
      <c r="B57" s="7" t="s">
        <v>52</v>
      </c>
      <c r="C57" s="7"/>
      <c r="D57" s="8">
        <v>81436206</v>
      </c>
      <c r="E57" s="14">
        <f t="shared" si="0"/>
        <v>-598633.6099999845</v>
      </c>
      <c r="F57" s="50">
        <f>F58+F60+F64</f>
        <v>80837572.390000015</v>
      </c>
      <c r="G57" s="50">
        <f t="shared" si="1"/>
        <v>-1581429.1700000167</v>
      </c>
      <c r="H57" s="50">
        <f>H58+H60+H64+H62</f>
        <v>79256143.219999999</v>
      </c>
    </row>
    <row r="58" spans="1:8" ht="39" outlineLevel="4" x14ac:dyDescent="0.25">
      <c r="A58" s="23" t="s">
        <v>9</v>
      </c>
      <c r="B58" s="7" t="s">
        <v>52</v>
      </c>
      <c r="C58" s="7" t="s">
        <v>10</v>
      </c>
      <c r="D58" s="8">
        <v>19386206</v>
      </c>
      <c r="E58" s="14">
        <f t="shared" si="0"/>
        <v>14396.5</v>
      </c>
      <c r="F58" s="50">
        <f>F59</f>
        <v>19400602.5</v>
      </c>
      <c r="G58" s="50">
        <f t="shared" si="1"/>
        <v>665739.32999999821</v>
      </c>
      <c r="H58" s="50">
        <f>H59</f>
        <v>20066341.829999998</v>
      </c>
    </row>
    <row r="59" spans="1:8" outlineLevel="5" x14ac:dyDescent="0.25">
      <c r="A59" s="23" t="s">
        <v>15</v>
      </c>
      <c r="B59" s="7" t="s">
        <v>52</v>
      </c>
      <c r="C59" s="7" t="s">
        <v>16</v>
      </c>
      <c r="D59" s="8">
        <v>19386206</v>
      </c>
      <c r="E59" s="14">
        <f t="shared" si="0"/>
        <v>14396.5</v>
      </c>
      <c r="F59" s="50">
        <v>19400602.5</v>
      </c>
      <c r="G59" s="50">
        <f t="shared" si="1"/>
        <v>665739.32999999821</v>
      </c>
      <c r="H59" s="50">
        <v>20066341.829999998</v>
      </c>
    </row>
    <row r="60" spans="1:8" ht="26.25" outlineLevel="4" x14ac:dyDescent="0.25">
      <c r="A60" s="23" t="s">
        <v>17</v>
      </c>
      <c r="B60" s="7" t="s">
        <v>52</v>
      </c>
      <c r="C60" s="7" t="s">
        <v>18</v>
      </c>
      <c r="D60" s="8">
        <v>60000000</v>
      </c>
      <c r="E60" s="14">
        <f t="shared" si="0"/>
        <v>-614120.28999999911</v>
      </c>
      <c r="F60" s="50">
        <f>F61</f>
        <v>59385879.710000001</v>
      </c>
      <c r="G60" s="50">
        <f t="shared" si="1"/>
        <v>-1526096.700000003</v>
      </c>
      <c r="H60" s="50">
        <f>H61</f>
        <v>57859783.009999998</v>
      </c>
    </row>
    <row r="61" spans="1:8" ht="26.25" outlineLevel="5" x14ac:dyDescent="0.25">
      <c r="A61" s="23" t="s">
        <v>19</v>
      </c>
      <c r="B61" s="7" t="s">
        <v>52</v>
      </c>
      <c r="C61" s="7" t="s">
        <v>20</v>
      </c>
      <c r="D61" s="8">
        <v>60000000</v>
      </c>
      <c r="E61" s="14">
        <f t="shared" si="0"/>
        <v>-614120.28999999911</v>
      </c>
      <c r="F61" s="50">
        <v>59385879.710000001</v>
      </c>
      <c r="G61" s="50">
        <f t="shared" si="1"/>
        <v>-1526096.700000003</v>
      </c>
      <c r="H61" s="50">
        <v>57859783.009999998</v>
      </c>
    </row>
    <row r="62" spans="1:8" outlineLevel="5" x14ac:dyDescent="0.25">
      <c r="A62" s="23" t="s">
        <v>660</v>
      </c>
      <c r="B62" s="7" t="s">
        <v>52</v>
      </c>
      <c r="C62" s="7" t="s">
        <v>105</v>
      </c>
      <c r="D62" s="8"/>
      <c r="E62" s="14"/>
      <c r="F62" s="50">
        <v>0</v>
      </c>
      <c r="G62" s="50">
        <f t="shared" si="1"/>
        <v>640000</v>
      </c>
      <c r="H62" s="50">
        <f>H63</f>
        <v>640000</v>
      </c>
    </row>
    <row r="63" spans="1:8" outlineLevel="5" x14ac:dyDescent="0.25">
      <c r="A63" s="23" t="s">
        <v>162</v>
      </c>
      <c r="B63" s="7" t="s">
        <v>52</v>
      </c>
      <c r="C63" s="7" t="s">
        <v>163</v>
      </c>
      <c r="D63" s="8"/>
      <c r="E63" s="14"/>
      <c r="F63" s="50">
        <v>0</v>
      </c>
      <c r="G63" s="50">
        <f t="shared" si="1"/>
        <v>640000</v>
      </c>
      <c r="H63" s="50">
        <v>640000</v>
      </c>
    </row>
    <row r="64" spans="1:8" outlineLevel="4" x14ac:dyDescent="0.25">
      <c r="A64" s="23" t="s">
        <v>21</v>
      </c>
      <c r="B64" s="7" t="s">
        <v>52</v>
      </c>
      <c r="C64" s="7" t="s">
        <v>22</v>
      </c>
      <c r="D64" s="8">
        <v>2050000</v>
      </c>
      <c r="E64" s="14">
        <f t="shared" si="0"/>
        <v>1090.1799999999348</v>
      </c>
      <c r="F64" s="50">
        <f>F65</f>
        <v>2051090.18</v>
      </c>
      <c r="G64" s="50">
        <f t="shared" si="1"/>
        <v>-1361071.7999999998</v>
      </c>
      <c r="H64" s="50">
        <f>H65</f>
        <v>690018.38</v>
      </c>
    </row>
    <row r="65" spans="1:8" outlineLevel="5" x14ac:dyDescent="0.25">
      <c r="A65" s="23" t="s">
        <v>23</v>
      </c>
      <c r="B65" s="7" t="s">
        <v>52</v>
      </c>
      <c r="C65" s="7" t="s">
        <v>24</v>
      </c>
      <c r="D65" s="8">
        <v>2050000</v>
      </c>
      <c r="E65" s="14">
        <f t="shared" si="0"/>
        <v>1090.1799999999348</v>
      </c>
      <c r="F65" s="50">
        <v>2051090.18</v>
      </c>
      <c r="G65" s="50">
        <f t="shared" si="1"/>
        <v>-1361071.7999999998</v>
      </c>
      <c r="H65" s="50">
        <v>690018.38</v>
      </c>
    </row>
    <row r="66" spans="1:8" ht="26.25" outlineLevel="3" x14ac:dyDescent="0.25">
      <c r="A66" s="23" t="s">
        <v>53</v>
      </c>
      <c r="B66" s="7" t="s">
        <v>54</v>
      </c>
      <c r="C66" s="7"/>
      <c r="D66" s="8">
        <v>15807624</v>
      </c>
      <c r="E66" s="14">
        <f t="shared" si="0"/>
        <v>761858.98000000045</v>
      </c>
      <c r="F66" s="50">
        <f>F67</f>
        <v>16569482.98</v>
      </c>
      <c r="G66" s="50">
        <f t="shared" si="1"/>
        <v>9544980.0199999996</v>
      </c>
      <c r="H66" s="50">
        <f>H67+H69</f>
        <v>26114463</v>
      </c>
    </row>
    <row r="67" spans="1:8" ht="26.25" outlineLevel="4" x14ac:dyDescent="0.25">
      <c r="A67" s="23" t="s">
        <v>17</v>
      </c>
      <c r="B67" s="7" t="s">
        <v>54</v>
      </c>
      <c r="C67" s="7" t="s">
        <v>18</v>
      </c>
      <c r="D67" s="8">
        <v>15807624</v>
      </c>
      <c r="E67" s="14">
        <f t="shared" si="0"/>
        <v>761858.98000000045</v>
      </c>
      <c r="F67" s="50">
        <f>F68</f>
        <v>16569482.98</v>
      </c>
      <c r="G67" s="50">
        <f t="shared" si="1"/>
        <v>9085206.0199999996</v>
      </c>
      <c r="H67" s="50">
        <f>H68</f>
        <v>25654689</v>
      </c>
    </row>
    <row r="68" spans="1:8" ht="26.25" outlineLevel="5" x14ac:dyDescent="0.25">
      <c r="A68" s="23" t="s">
        <v>19</v>
      </c>
      <c r="B68" s="7" t="s">
        <v>54</v>
      </c>
      <c r="C68" s="7" t="s">
        <v>20</v>
      </c>
      <c r="D68" s="8">
        <v>15807624</v>
      </c>
      <c r="E68" s="14">
        <f t="shared" si="0"/>
        <v>761858.98000000045</v>
      </c>
      <c r="F68" s="50">
        <v>16569482.98</v>
      </c>
      <c r="G68" s="50">
        <f t="shared" si="1"/>
        <v>9085206.0199999996</v>
      </c>
      <c r="H68" s="50">
        <v>25654689</v>
      </c>
    </row>
    <row r="69" spans="1:8" outlineLevel="5" x14ac:dyDescent="0.25">
      <c r="A69" s="23" t="s">
        <v>209</v>
      </c>
      <c r="B69" s="7" t="s">
        <v>54</v>
      </c>
      <c r="C69" s="7" t="s">
        <v>210</v>
      </c>
      <c r="D69" s="8"/>
      <c r="E69" s="14"/>
      <c r="F69" s="50">
        <v>0</v>
      </c>
      <c r="G69" s="50">
        <f t="shared" si="1"/>
        <v>459774</v>
      </c>
      <c r="H69" s="50">
        <f>H70</f>
        <v>459774</v>
      </c>
    </row>
    <row r="70" spans="1:8" outlineLevel="5" x14ac:dyDescent="0.25">
      <c r="A70" s="23" t="s">
        <v>211</v>
      </c>
      <c r="B70" s="7" t="s">
        <v>54</v>
      </c>
      <c r="C70" s="7" t="s">
        <v>212</v>
      </c>
      <c r="D70" s="8"/>
      <c r="E70" s="14"/>
      <c r="F70" s="50">
        <v>0</v>
      </c>
      <c r="G70" s="50">
        <f t="shared" si="1"/>
        <v>459774</v>
      </c>
      <c r="H70" s="50">
        <v>459774</v>
      </c>
    </row>
    <row r="71" spans="1:8" ht="102.75" outlineLevel="3" x14ac:dyDescent="0.25">
      <c r="A71" s="23" t="s">
        <v>55</v>
      </c>
      <c r="B71" s="7" t="s">
        <v>56</v>
      </c>
      <c r="C71" s="7"/>
      <c r="D71" s="8">
        <v>358972532</v>
      </c>
      <c r="E71" s="14">
        <f t="shared" si="0"/>
        <v>1909989</v>
      </c>
      <c r="F71" s="50">
        <f>F72+F74+F76</f>
        <v>360882521</v>
      </c>
      <c r="G71" s="50">
        <f t="shared" si="1"/>
        <v>30693050</v>
      </c>
      <c r="H71" s="50">
        <f>H72+H74+H76</f>
        <v>391575571</v>
      </c>
    </row>
    <row r="72" spans="1:8" ht="39" outlineLevel="4" x14ac:dyDescent="0.25">
      <c r="A72" s="23" t="s">
        <v>9</v>
      </c>
      <c r="B72" s="7" t="s">
        <v>56</v>
      </c>
      <c r="C72" s="7" t="s">
        <v>10</v>
      </c>
      <c r="D72" s="8">
        <v>338758374</v>
      </c>
      <c r="E72" s="14">
        <f t="shared" si="0"/>
        <v>1852688</v>
      </c>
      <c r="F72" s="50">
        <f>F73</f>
        <v>340611062</v>
      </c>
      <c r="G72" s="50">
        <f t="shared" si="1"/>
        <v>28460525</v>
      </c>
      <c r="H72" s="50">
        <f>H73</f>
        <v>369071587</v>
      </c>
    </row>
    <row r="73" spans="1:8" outlineLevel="5" x14ac:dyDescent="0.25">
      <c r="A73" s="23" t="s">
        <v>15</v>
      </c>
      <c r="B73" s="7" t="s">
        <v>56</v>
      </c>
      <c r="C73" s="7" t="s">
        <v>16</v>
      </c>
      <c r="D73" s="8">
        <v>338758374</v>
      </c>
      <c r="E73" s="14">
        <f t="shared" si="0"/>
        <v>1852688</v>
      </c>
      <c r="F73" s="50">
        <v>340611062</v>
      </c>
      <c r="G73" s="50">
        <f t="shared" ref="G73:G136" si="2">H73-F73</f>
        <v>28460525</v>
      </c>
      <c r="H73" s="50">
        <v>369071587</v>
      </c>
    </row>
    <row r="74" spans="1:8" ht="26.25" outlineLevel="4" x14ac:dyDescent="0.25">
      <c r="A74" s="23" t="s">
        <v>17</v>
      </c>
      <c r="B74" s="7" t="s">
        <v>56</v>
      </c>
      <c r="C74" s="7" t="s">
        <v>18</v>
      </c>
      <c r="D74" s="8">
        <v>10477063</v>
      </c>
      <c r="E74" s="14">
        <f t="shared" si="0"/>
        <v>57300</v>
      </c>
      <c r="F74" s="50">
        <f>F75</f>
        <v>10534363</v>
      </c>
      <c r="G74" s="50">
        <f t="shared" si="2"/>
        <v>920791</v>
      </c>
      <c r="H74" s="50">
        <f>H75</f>
        <v>11455154</v>
      </c>
    </row>
    <row r="75" spans="1:8" ht="26.25" outlineLevel="5" x14ac:dyDescent="0.25">
      <c r="A75" s="23" t="s">
        <v>19</v>
      </c>
      <c r="B75" s="7" t="s">
        <v>56</v>
      </c>
      <c r="C75" s="7" t="s">
        <v>20</v>
      </c>
      <c r="D75" s="8">
        <v>10477063</v>
      </c>
      <c r="E75" s="14">
        <f t="shared" si="0"/>
        <v>57300</v>
      </c>
      <c r="F75" s="50">
        <v>10534363</v>
      </c>
      <c r="G75" s="50">
        <f t="shared" si="2"/>
        <v>920791</v>
      </c>
      <c r="H75" s="50">
        <v>11455154</v>
      </c>
    </row>
    <row r="76" spans="1:8" ht="26.25" outlineLevel="4" x14ac:dyDescent="0.25">
      <c r="A76" s="23" t="s">
        <v>37</v>
      </c>
      <c r="B76" s="7" t="s">
        <v>56</v>
      </c>
      <c r="C76" s="7" t="s">
        <v>38</v>
      </c>
      <c r="D76" s="8">
        <v>9737095</v>
      </c>
      <c r="E76" s="14">
        <f t="shared" si="0"/>
        <v>1</v>
      </c>
      <c r="F76" s="50">
        <f>F77</f>
        <v>9737096</v>
      </c>
      <c r="G76" s="50">
        <f t="shared" si="2"/>
        <v>1311734</v>
      </c>
      <c r="H76" s="50">
        <f>H77</f>
        <v>11048830</v>
      </c>
    </row>
    <row r="77" spans="1:8" ht="39" outlineLevel="5" x14ac:dyDescent="0.25">
      <c r="A77" s="23" t="s">
        <v>39</v>
      </c>
      <c r="B77" s="7" t="s">
        <v>56</v>
      </c>
      <c r="C77" s="7" t="s">
        <v>40</v>
      </c>
      <c r="D77" s="8">
        <v>9737095</v>
      </c>
      <c r="E77" s="14">
        <f t="shared" si="0"/>
        <v>1</v>
      </c>
      <c r="F77" s="50">
        <v>9737096</v>
      </c>
      <c r="G77" s="50">
        <f t="shared" si="2"/>
        <v>1311734</v>
      </c>
      <c r="H77" s="50">
        <v>11048830</v>
      </c>
    </row>
    <row r="78" spans="1:8" ht="26.25" outlineLevel="3" x14ac:dyDescent="0.25">
      <c r="A78" s="23" t="s">
        <v>57</v>
      </c>
      <c r="B78" s="7" t="s">
        <v>58</v>
      </c>
      <c r="C78" s="7"/>
      <c r="D78" s="8">
        <v>564026</v>
      </c>
      <c r="E78" s="14">
        <f t="shared" si="0"/>
        <v>0</v>
      </c>
      <c r="F78" s="50">
        <f>F79</f>
        <v>564026</v>
      </c>
      <c r="G78" s="50">
        <f t="shared" si="2"/>
        <v>-35000</v>
      </c>
      <c r="H78" s="50">
        <f>H79</f>
        <v>529026</v>
      </c>
    </row>
    <row r="79" spans="1:8" ht="39" outlineLevel="4" x14ac:dyDescent="0.25">
      <c r="A79" s="23" t="s">
        <v>9</v>
      </c>
      <c r="B79" s="7" t="s">
        <v>58</v>
      </c>
      <c r="C79" s="7" t="s">
        <v>10</v>
      </c>
      <c r="D79" s="8">
        <v>564026</v>
      </c>
      <c r="E79" s="14">
        <f t="shared" si="0"/>
        <v>0</v>
      </c>
      <c r="F79" s="50">
        <f>F80</f>
        <v>564026</v>
      </c>
      <c r="G79" s="50">
        <f t="shared" si="2"/>
        <v>-35000</v>
      </c>
      <c r="H79" s="50">
        <f>H80</f>
        <v>529026</v>
      </c>
    </row>
    <row r="80" spans="1:8" outlineLevel="5" x14ac:dyDescent="0.25">
      <c r="A80" s="23" t="s">
        <v>15</v>
      </c>
      <c r="B80" s="7" t="s">
        <v>58</v>
      </c>
      <c r="C80" s="7" t="s">
        <v>16</v>
      </c>
      <c r="D80" s="8">
        <v>564026</v>
      </c>
      <c r="E80" s="14">
        <f t="shared" ref="E80:E160" si="3">F80-D80</f>
        <v>0</v>
      </c>
      <c r="F80" s="50">
        <v>564026</v>
      </c>
      <c r="G80" s="50">
        <f t="shared" si="2"/>
        <v>-35000</v>
      </c>
      <c r="H80" s="50">
        <v>529026</v>
      </c>
    </row>
    <row r="81" spans="1:8" ht="90" outlineLevel="5" x14ac:dyDescent="0.25">
      <c r="A81" s="23" t="s">
        <v>658</v>
      </c>
      <c r="B81" s="7" t="s">
        <v>659</v>
      </c>
      <c r="C81" s="7"/>
      <c r="D81" s="8"/>
      <c r="E81" s="14"/>
      <c r="F81" s="50">
        <v>0</v>
      </c>
      <c r="G81" s="50">
        <f t="shared" si="2"/>
        <v>468720</v>
      </c>
      <c r="H81" s="50">
        <f>H82</f>
        <v>468720</v>
      </c>
    </row>
    <row r="82" spans="1:8" ht="39" outlineLevel="5" x14ac:dyDescent="0.25">
      <c r="A82" s="23" t="s">
        <v>9</v>
      </c>
      <c r="B82" s="7" t="s">
        <v>659</v>
      </c>
      <c r="C82" s="7" t="s">
        <v>18</v>
      </c>
      <c r="D82" s="8"/>
      <c r="E82" s="14"/>
      <c r="F82" s="50">
        <v>0</v>
      </c>
      <c r="G82" s="50">
        <f t="shared" si="2"/>
        <v>468720</v>
      </c>
      <c r="H82" s="50">
        <f>H83</f>
        <v>468720</v>
      </c>
    </row>
    <row r="83" spans="1:8" outlineLevel="5" x14ac:dyDescent="0.25">
      <c r="A83" s="23" t="s">
        <v>15</v>
      </c>
      <c r="B83" s="7" t="s">
        <v>659</v>
      </c>
      <c r="C83" s="7" t="s">
        <v>20</v>
      </c>
      <c r="D83" s="8"/>
      <c r="E83" s="14"/>
      <c r="F83" s="50">
        <v>0</v>
      </c>
      <c r="G83" s="50">
        <f t="shared" si="2"/>
        <v>468720</v>
      </c>
      <c r="H83" s="50">
        <v>468720</v>
      </c>
    </row>
    <row r="84" spans="1:8" ht="64.5" outlineLevel="3" x14ac:dyDescent="0.25">
      <c r="A84" s="23" t="s">
        <v>59</v>
      </c>
      <c r="B84" s="7" t="s">
        <v>60</v>
      </c>
      <c r="C84" s="7"/>
      <c r="D84" s="8">
        <v>17967600</v>
      </c>
      <c r="E84" s="14">
        <f t="shared" si="3"/>
        <v>2994600</v>
      </c>
      <c r="F84" s="50">
        <f>F85</f>
        <v>20962200</v>
      </c>
      <c r="G84" s="50">
        <f t="shared" si="2"/>
        <v>-20962200</v>
      </c>
      <c r="H84" s="50">
        <f>H85</f>
        <v>0</v>
      </c>
    </row>
    <row r="85" spans="1:8" ht="39" outlineLevel="4" x14ac:dyDescent="0.25">
      <c r="A85" s="23" t="s">
        <v>9</v>
      </c>
      <c r="B85" s="7" t="s">
        <v>60</v>
      </c>
      <c r="C85" s="7" t="s">
        <v>10</v>
      </c>
      <c r="D85" s="8">
        <v>17967600</v>
      </c>
      <c r="E85" s="14">
        <f t="shared" si="3"/>
        <v>2994600</v>
      </c>
      <c r="F85" s="50">
        <f>F86</f>
        <v>20962200</v>
      </c>
      <c r="G85" s="50">
        <f t="shared" si="2"/>
        <v>-20962200</v>
      </c>
      <c r="H85" s="50">
        <f>H86</f>
        <v>0</v>
      </c>
    </row>
    <row r="86" spans="1:8" outlineLevel="5" x14ac:dyDescent="0.25">
      <c r="A86" s="23" t="s">
        <v>15</v>
      </c>
      <c r="B86" s="7" t="s">
        <v>60</v>
      </c>
      <c r="C86" s="7" t="s">
        <v>16</v>
      </c>
      <c r="D86" s="8">
        <v>17967600</v>
      </c>
      <c r="E86" s="14">
        <f t="shared" si="3"/>
        <v>2994600</v>
      </c>
      <c r="F86" s="50">
        <v>20962200</v>
      </c>
      <c r="G86" s="50">
        <f t="shared" si="2"/>
        <v>-20962200</v>
      </c>
      <c r="H86" s="50">
        <v>0</v>
      </c>
    </row>
    <row r="87" spans="1:8" ht="64.5" outlineLevel="5" x14ac:dyDescent="0.25">
      <c r="A87" s="23" t="s">
        <v>656</v>
      </c>
      <c r="B87" s="7" t="s">
        <v>657</v>
      </c>
      <c r="C87" s="7"/>
      <c r="D87" s="8"/>
      <c r="E87" s="14"/>
      <c r="F87" s="50">
        <v>0</v>
      </c>
      <c r="G87" s="50">
        <f t="shared" si="2"/>
        <v>29341702.02</v>
      </c>
      <c r="H87" s="50">
        <f>H88</f>
        <v>29341702.02</v>
      </c>
    </row>
    <row r="88" spans="1:8" ht="39" outlineLevel="5" x14ac:dyDescent="0.25">
      <c r="A88" s="23" t="s">
        <v>9</v>
      </c>
      <c r="B88" s="7" t="s">
        <v>657</v>
      </c>
      <c r="C88" s="7" t="s">
        <v>10</v>
      </c>
      <c r="D88" s="8"/>
      <c r="E88" s="14"/>
      <c r="F88" s="50">
        <v>0</v>
      </c>
      <c r="G88" s="50">
        <f t="shared" si="2"/>
        <v>29341702.02</v>
      </c>
      <c r="H88" s="50">
        <f>H89</f>
        <v>29341702.02</v>
      </c>
    </row>
    <row r="89" spans="1:8" outlineLevel="5" x14ac:dyDescent="0.25">
      <c r="A89" s="23" t="s">
        <v>15</v>
      </c>
      <c r="B89" s="7" t="s">
        <v>657</v>
      </c>
      <c r="C89" s="7" t="s">
        <v>16</v>
      </c>
      <c r="D89" s="8"/>
      <c r="E89" s="14"/>
      <c r="F89" s="50">
        <v>0</v>
      </c>
      <c r="G89" s="50">
        <f t="shared" si="2"/>
        <v>29341702.02</v>
      </c>
      <c r="H89" s="50">
        <v>29341702.02</v>
      </c>
    </row>
    <row r="90" spans="1:8" outlineLevel="2" x14ac:dyDescent="0.25">
      <c r="A90" s="23" t="s">
        <v>61</v>
      </c>
      <c r="B90" s="7" t="s">
        <v>62</v>
      </c>
      <c r="C90" s="7"/>
      <c r="D90" s="8">
        <v>102032366</v>
      </c>
      <c r="E90" s="14">
        <f t="shared" si="3"/>
        <v>0</v>
      </c>
      <c r="F90" s="50">
        <f>F91</f>
        <v>102032366</v>
      </c>
      <c r="G90" s="50">
        <f t="shared" si="2"/>
        <v>-1930850.4099999964</v>
      </c>
      <c r="H90" s="50">
        <f>H91</f>
        <v>100101515.59</v>
      </c>
    </row>
    <row r="91" spans="1:8" outlineLevel="3" x14ac:dyDescent="0.25">
      <c r="A91" s="23" t="s">
        <v>63</v>
      </c>
      <c r="B91" s="7" t="s">
        <v>64</v>
      </c>
      <c r="C91" s="7"/>
      <c r="D91" s="8">
        <v>102032366</v>
      </c>
      <c r="E91" s="14">
        <f t="shared" si="3"/>
        <v>0</v>
      </c>
      <c r="F91" s="50">
        <f>F92</f>
        <v>102032366</v>
      </c>
      <c r="G91" s="50">
        <f t="shared" si="2"/>
        <v>-1930850.4099999964</v>
      </c>
      <c r="H91" s="50">
        <f>H92</f>
        <v>100101515.59</v>
      </c>
    </row>
    <row r="92" spans="1:8" ht="26.25" outlineLevel="4" x14ac:dyDescent="0.25">
      <c r="A92" s="23" t="s">
        <v>17</v>
      </c>
      <c r="B92" s="7" t="s">
        <v>64</v>
      </c>
      <c r="C92" s="7" t="s">
        <v>18</v>
      </c>
      <c r="D92" s="8">
        <v>102032366</v>
      </c>
      <c r="E92" s="14">
        <f t="shared" si="3"/>
        <v>0</v>
      </c>
      <c r="F92" s="50">
        <f>F93</f>
        <v>102032366</v>
      </c>
      <c r="G92" s="50">
        <f t="shared" si="2"/>
        <v>-1930850.4099999964</v>
      </c>
      <c r="H92" s="50">
        <f>H93</f>
        <v>100101515.59</v>
      </c>
    </row>
    <row r="93" spans="1:8" ht="26.25" outlineLevel="5" x14ac:dyDescent="0.25">
      <c r="A93" s="23" t="s">
        <v>19</v>
      </c>
      <c r="B93" s="7" t="s">
        <v>64</v>
      </c>
      <c r="C93" s="7" t="s">
        <v>20</v>
      </c>
      <c r="D93" s="8">
        <v>102032366</v>
      </c>
      <c r="E93" s="14">
        <f t="shared" si="3"/>
        <v>0</v>
      </c>
      <c r="F93" s="50">
        <v>102032366</v>
      </c>
      <c r="G93" s="50">
        <f t="shared" si="2"/>
        <v>-1930850.4099999964</v>
      </c>
      <c r="H93" s="50">
        <v>100101515.59</v>
      </c>
    </row>
    <row r="94" spans="1:8" ht="179.25" outlineLevel="2" x14ac:dyDescent="0.25">
      <c r="A94" s="23" t="s">
        <v>65</v>
      </c>
      <c r="B94" s="7" t="s">
        <v>66</v>
      </c>
      <c r="C94" s="7"/>
      <c r="D94" s="8">
        <v>119712</v>
      </c>
      <c r="E94" s="14">
        <f t="shared" si="3"/>
        <v>0</v>
      </c>
      <c r="F94" s="50">
        <f>F95</f>
        <v>119712</v>
      </c>
      <c r="G94" s="50">
        <f t="shared" si="2"/>
        <v>0</v>
      </c>
      <c r="H94" s="50">
        <f>H95</f>
        <v>119712</v>
      </c>
    </row>
    <row r="95" spans="1:8" ht="192" outlineLevel="3" x14ac:dyDescent="0.25">
      <c r="A95" s="23" t="s">
        <v>67</v>
      </c>
      <c r="B95" s="7" t="s">
        <v>68</v>
      </c>
      <c r="C95" s="7"/>
      <c r="D95" s="8">
        <v>119712</v>
      </c>
      <c r="E95" s="14">
        <f t="shared" si="3"/>
        <v>0</v>
      </c>
      <c r="F95" s="50">
        <f>F96</f>
        <v>119712</v>
      </c>
      <c r="G95" s="50">
        <f t="shared" si="2"/>
        <v>0</v>
      </c>
      <c r="H95" s="50">
        <f>H96</f>
        <v>119712</v>
      </c>
    </row>
    <row r="96" spans="1:8" ht="26.25" outlineLevel="4" x14ac:dyDescent="0.25">
      <c r="A96" s="23" t="s">
        <v>17</v>
      </c>
      <c r="B96" s="7" t="s">
        <v>68</v>
      </c>
      <c r="C96" s="7" t="s">
        <v>18</v>
      </c>
      <c r="D96" s="8">
        <v>119712</v>
      </c>
      <c r="E96" s="14">
        <f t="shared" si="3"/>
        <v>0</v>
      </c>
      <c r="F96" s="50">
        <f>F97</f>
        <v>119712</v>
      </c>
      <c r="G96" s="50">
        <f t="shared" si="2"/>
        <v>0</v>
      </c>
      <c r="H96" s="50">
        <f>H97</f>
        <v>119712</v>
      </c>
    </row>
    <row r="97" spans="1:8" ht="26.25" outlineLevel="5" x14ac:dyDescent="0.25">
      <c r="A97" s="23" t="s">
        <v>19</v>
      </c>
      <c r="B97" s="7" t="s">
        <v>68</v>
      </c>
      <c r="C97" s="7" t="s">
        <v>20</v>
      </c>
      <c r="D97" s="8">
        <v>119712</v>
      </c>
      <c r="E97" s="14">
        <f t="shared" si="3"/>
        <v>0</v>
      </c>
      <c r="F97" s="50">
        <v>119712</v>
      </c>
      <c r="G97" s="50">
        <f t="shared" si="2"/>
        <v>0</v>
      </c>
      <c r="H97" s="50">
        <v>119712</v>
      </c>
    </row>
    <row r="98" spans="1:8" ht="153.75" outlineLevel="2" x14ac:dyDescent="0.25">
      <c r="A98" s="23" t="s">
        <v>69</v>
      </c>
      <c r="B98" s="7" t="s">
        <v>70</v>
      </c>
      <c r="C98" s="7"/>
      <c r="D98" s="8">
        <v>1735824</v>
      </c>
      <c r="E98" s="14">
        <f t="shared" si="3"/>
        <v>0</v>
      </c>
      <c r="F98" s="50">
        <f>F99</f>
        <v>1735824</v>
      </c>
      <c r="G98" s="50">
        <f t="shared" si="2"/>
        <v>-248000</v>
      </c>
      <c r="H98" s="50">
        <f>H99</f>
        <v>1487824</v>
      </c>
    </row>
    <row r="99" spans="1:8" ht="179.25" outlineLevel="3" x14ac:dyDescent="0.25">
      <c r="A99" s="23" t="s">
        <v>71</v>
      </c>
      <c r="B99" s="7" t="s">
        <v>72</v>
      </c>
      <c r="C99" s="7"/>
      <c r="D99" s="8">
        <v>1735824</v>
      </c>
      <c r="E99" s="14">
        <f t="shared" si="3"/>
        <v>0</v>
      </c>
      <c r="F99" s="50">
        <f>F100</f>
        <v>1735824</v>
      </c>
      <c r="G99" s="50">
        <f t="shared" si="2"/>
        <v>-248000</v>
      </c>
      <c r="H99" s="50">
        <f>H100</f>
        <v>1487824</v>
      </c>
    </row>
    <row r="100" spans="1:8" ht="26.25" outlineLevel="4" x14ac:dyDescent="0.25">
      <c r="A100" s="23" t="s">
        <v>17</v>
      </c>
      <c r="B100" s="7" t="s">
        <v>72</v>
      </c>
      <c r="C100" s="7" t="s">
        <v>18</v>
      </c>
      <c r="D100" s="8">
        <v>1735824</v>
      </c>
      <c r="E100" s="14">
        <f t="shared" si="3"/>
        <v>0</v>
      </c>
      <c r="F100" s="50">
        <f>F101</f>
        <v>1735824</v>
      </c>
      <c r="G100" s="50">
        <f t="shared" si="2"/>
        <v>-248000</v>
      </c>
      <c r="H100" s="50">
        <f>H101</f>
        <v>1487824</v>
      </c>
    </row>
    <row r="101" spans="1:8" ht="26.25" outlineLevel="5" x14ac:dyDescent="0.25">
      <c r="A101" s="23" t="s">
        <v>19</v>
      </c>
      <c r="B101" s="7" t="s">
        <v>72</v>
      </c>
      <c r="C101" s="7" t="s">
        <v>20</v>
      </c>
      <c r="D101" s="8">
        <v>1735824</v>
      </c>
      <c r="E101" s="14">
        <f t="shared" si="3"/>
        <v>0</v>
      </c>
      <c r="F101" s="50">
        <v>1735824</v>
      </c>
      <c r="G101" s="50">
        <f t="shared" si="2"/>
        <v>-248000</v>
      </c>
      <c r="H101" s="50">
        <v>1487824</v>
      </c>
    </row>
    <row r="102" spans="1:8" ht="25.5" outlineLevel="5" x14ac:dyDescent="0.25">
      <c r="A102" s="40" t="s">
        <v>638</v>
      </c>
      <c r="B102" s="46" t="s">
        <v>640</v>
      </c>
      <c r="C102" s="46"/>
      <c r="D102" s="8"/>
      <c r="E102" s="14"/>
      <c r="F102" s="50">
        <f>F103</f>
        <v>5459459.8200000003</v>
      </c>
      <c r="G102" s="50">
        <f t="shared" si="2"/>
        <v>0</v>
      </c>
      <c r="H102" s="50">
        <f>H103</f>
        <v>5459459.8200000003</v>
      </c>
    </row>
    <row r="103" spans="1:8" outlineLevel="5" x14ac:dyDescent="0.25">
      <c r="A103" s="40" t="s">
        <v>639</v>
      </c>
      <c r="B103" s="46" t="s">
        <v>641</v>
      </c>
      <c r="C103" s="46"/>
      <c r="D103" s="8"/>
      <c r="E103" s="14"/>
      <c r="F103" s="50">
        <f>F104</f>
        <v>5459459.8200000003</v>
      </c>
      <c r="G103" s="50">
        <f t="shared" si="2"/>
        <v>0</v>
      </c>
      <c r="H103" s="50">
        <f>H104</f>
        <v>5459459.8200000003</v>
      </c>
    </row>
    <row r="104" spans="1:8" ht="25.5" outlineLevel="5" x14ac:dyDescent="0.25">
      <c r="A104" s="45" t="s">
        <v>17</v>
      </c>
      <c r="B104" s="46" t="s">
        <v>641</v>
      </c>
      <c r="C104" s="46" t="s">
        <v>18</v>
      </c>
      <c r="D104" s="8"/>
      <c r="E104" s="14"/>
      <c r="F104" s="50">
        <f>F105</f>
        <v>5459459.8200000003</v>
      </c>
      <c r="G104" s="50">
        <f t="shared" si="2"/>
        <v>0</v>
      </c>
      <c r="H104" s="50">
        <f>H105</f>
        <v>5459459.8200000003</v>
      </c>
    </row>
    <row r="105" spans="1:8" ht="25.5" outlineLevel="5" x14ac:dyDescent="0.25">
      <c r="A105" s="40" t="s">
        <v>19</v>
      </c>
      <c r="B105" s="46" t="s">
        <v>641</v>
      </c>
      <c r="C105" s="46" t="s">
        <v>20</v>
      </c>
      <c r="D105" s="8"/>
      <c r="E105" s="14"/>
      <c r="F105" s="50">
        <v>5459459.8200000003</v>
      </c>
      <c r="G105" s="50">
        <f t="shared" si="2"/>
        <v>0</v>
      </c>
      <c r="H105" s="50">
        <v>5459459.8200000003</v>
      </c>
    </row>
    <row r="106" spans="1:8" ht="38.25" outlineLevel="5" x14ac:dyDescent="0.25">
      <c r="A106" s="47" t="s">
        <v>642</v>
      </c>
      <c r="B106" s="46" t="s">
        <v>644</v>
      </c>
      <c r="C106" s="46"/>
      <c r="D106" s="8"/>
      <c r="E106" s="14"/>
      <c r="F106" s="50">
        <f>F107</f>
        <v>2000000</v>
      </c>
      <c r="G106" s="50">
        <f t="shared" si="2"/>
        <v>0</v>
      </c>
      <c r="H106" s="50">
        <f>H107</f>
        <v>2000000</v>
      </c>
    </row>
    <row r="107" spans="1:8" ht="51" outlineLevel="5" x14ac:dyDescent="0.25">
      <c r="A107" s="47" t="s">
        <v>643</v>
      </c>
      <c r="B107" s="46" t="s">
        <v>645</v>
      </c>
      <c r="C107" s="46"/>
      <c r="D107" s="8"/>
      <c r="E107" s="14"/>
      <c r="F107" s="50">
        <f>F108</f>
        <v>2000000</v>
      </c>
      <c r="G107" s="50">
        <f t="shared" si="2"/>
        <v>0</v>
      </c>
      <c r="H107" s="50">
        <f>H108</f>
        <v>2000000</v>
      </c>
    </row>
    <row r="108" spans="1:8" ht="25.5" outlineLevel="5" x14ac:dyDescent="0.25">
      <c r="A108" s="47" t="s">
        <v>17</v>
      </c>
      <c r="B108" s="46" t="s">
        <v>645</v>
      </c>
      <c r="C108" s="46" t="s">
        <v>18</v>
      </c>
      <c r="D108" s="8"/>
      <c r="E108" s="14"/>
      <c r="F108" s="50">
        <f>F109</f>
        <v>2000000</v>
      </c>
      <c r="G108" s="50">
        <f t="shared" si="2"/>
        <v>0</v>
      </c>
      <c r="H108" s="50">
        <f>H109</f>
        <v>2000000</v>
      </c>
    </row>
    <row r="109" spans="1:8" ht="25.5" outlineLevel="5" x14ac:dyDescent="0.25">
      <c r="A109" s="48" t="s">
        <v>19</v>
      </c>
      <c r="B109" s="46" t="s">
        <v>645</v>
      </c>
      <c r="C109" s="46" t="s">
        <v>20</v>
      </c>
      <c r="D109" s="8"/>
      <c r="E109" s="14"/>
      <c r="F109" s="50">
        <v>2000000</v>
      </c>
      <c r="G109" s="50">
        <f t="shared" si="2"/>
        <v>0</v>
      </c>
      <c r="H109" s="50">
        <v>2000000</v>
      </c>
    </row>
    <row r="110" spans="1:8" outlineLevel="1" x14ac:dyDescent="0.25">
      <c r="A110" s="23" t="s">
        <v>73</v>
      </c>
      <c r="B110" s="7" t="s">
        <v>74</v>
      </c>
      <c r="C110" s="7"/>
      <c r="D110" s="8">
        <v>16465800</v>
      </c>
      <c r="E110" s="14">
        <f t="shared" si="3"/>
        <v>0</v>
      </c>
      <c r="F110" s="56">
        <v>16465800</v>
      </c>
      <c r="G110" s="50">
        <f t="shared" si="2"/>
        <v>67739.5</v>
      </c>
      <c r="H110" s="56">
        <f>H111</f>
        <v>16533539.5</v>
      </c>
    </row>
    <row r="111" spans="1:8" ht="39" outlineLevel="2" x14ac:dyDescent="0.25">
      <c r="A111" s="23" t="s">
        <v>75</v>
      </c>
      <c r="B111" s="7" t="s">
        <v>76</v>
      </c>
      <c r="C111" s="7"/>
      <c r="D111" s="8">
        <v>16465800</v>
      </c>
      <c r="E111" s="14">
        <f t="shared" si="3"/>
        <v>0</v>
      </c>
      <c r="F111" s="57">
        <v>16465800</v>
      </c>
      <c r="G111" s="50">
        <f t="shared" si="2"/>
        <v>67739.5</v>
      </c>
      <c r="H111" s="57">
        <f>H112</f>
        <v>16533539.5</v>
      </c>
    </row>
    <row r="112" spans="1:8" ht="26.25" outlineLevel="3" x14ac:dyDescent="0.25">
      <c r="A112" s="23" t="s">
        <v>77</v>
      </c>
      <c r="B112" s="7" t="s">
        <v>78</v>
      </c>
      <c r="C112" s="7"/>
      <c r="D112" s="8">
        <v>16465800</v>
      </c>
      <c r="E112" s="14">
        <f t="shared" si="3"/>
        <v>0</v>
      </c>
      <c r="F112" s="57">
        <v>16465800</v>
      </c>
      <c r="G112" s="50">
        <f t="shared" si="2"/>
        <v>67739.5</v>
      </c>
      <c r="H112" s="57">
        <f>H113+H115</f>
        <v>16533539.5</v>
      </c>
    </row>
    <row r="113" spans="1:8" ht="39" outlineLevel="4" x14ac:dyDescent="0.25">
      <c r="A113" s="23" t="s">
        <v>9</v>
      </c>
      <c r="B113" s="7" t="s">
        <v>78</v>
      </c>
      <c r="C113" s="7" t="s">
        <v>10</v>
      </c>
      <c r="D113" s="8">
        <v>15360800</v>
      </c>
      <c r="E113" s="14">
        <f t="shared" si="3"/>
        <v>0</v>
      </c>
      <c r="F113" s="57">
        <v>15360800</v>
      </c>
      <c r="G113" s="50">
        <f t="shared" si="2"/>
        <v>154279.19999999925</v>
      </c>
      <c r="H113" s="57">
        <f>H114</f>
        <v>15515079.199999999</v>
      </c>
    </row>
    <row r="114" spans="1:8" outlineLevel="5" x14ac:dyDescent="0.25">
      <c r="A114" s="23" t="s">
        <v>15</v>
      </c>
      <c r="B114" s="7" t="s">
        <v>78</v>
      </c>
      <c r="C114" s="7" t="s">
        <v>16</v>
      </c>
      <c r="D114" s="8">
        <v>15360800</v>
      </c>
      <c r="E114" s="14">
        <f t="shared" si="3"/>
        <v>0</v>
      </c>
      <c r="F114" s="57">
        <v>15360800</v>
      </c>
      <c r="G114" s="50">
        <f t="shared" si="2"/>
        <v>154279.19999999925</v>
      </c>
      <c r="H114" s="57">
        <v>15515079.199999999</v>
      </c>
    </row>
    <row r="115" spans="1:8" ht="26.25" outlineLevel="4" x14ac:dyDescent="0.25">
      <c r="A115" s="23" t="s">
        <v>17</v>
      </c>
      <c r="B115" s="7" t="s">
        <v>78</v>
      </c>
      <c r="C115" s="7" t="s">
        <v>18</v>
      </c>
      <c r="D115" s="8">
        <v>1100000</v>
      </c>
      <c r="E115" s="14">
        <f t="shared" si="3"/>
        <v>0</v>
      </c>
      <c r="F115" s="57">
        <v>1100000</v>
      </c>
      <c r="G115" s="50">
        <f t="shared" si="2"/>
        <v>-81539.699999999953</v>
      </c>
      <c r="H115" s="57">
        <f>H116</f>
        <v>1018460.3</v>
      </c>
    </row>
    <row r="116" spans="1:8" ht="26.25" outlineLevel="5" x14ac:dyDescent="0.25">
      <c r="A116" s="23" t="s">
        <v>19</v>
      </c>
      <c r="B116" s="7" t="s">
        <v>78</v>
      </c>
      <c r="C116" s="7" t="s">
        <v>20</v>
      </c>
      <c r="D116" s="8">
        <v>1100000</v>
      </c>
      <c r="E116" s="14">
        <f t="shared" si="3"/>
        <v>0</v>
      </c>
      <c r="F116" s="57">
        <v>1100000</v>
      </c>
      <c r="G116" s="50">
        <f t="shared" si="2"/>
        <v>-81539.699999999953</v>
      </c>
      <c r="H116" s="57">
        <v>1018460.3</v>
      </c>
    </row>
    <row r="117" spans="1:8" outlineLevel="4" x14ac:dyDescent="0.25">
      <c r="A117" s="23" t="s">
        <v>21</v>
      </c>
      <c r="B117" s="7" t="s">
        <v>78</v>
      </c>
      <c r="C117" s="7" t="s">
        <v>22</v>
      </c>
      <c r="D117" s="8">
        <v>5000</v>
      </c>
      <c r="E117" s="14">
        <f t="shared" si="3"/>
        <v>0</v>
      </c>
      <c r="F117" s="57">
        <v>5000</v>
      </c>
      <c r="G117" s="50">
        <f t="shared" si="2"/>
        <v>-5000</v>
      </c>
      <c r="H117" s="57">
        <v>0</v>
      </c>
    </row>
    <row r="118" spans="1:8" outlineLevel="5" x14ac:dyDescent="0.25">
      <c r="A118" s="23" t="s">
        <v>23</v>
      </c>
      <c r="B118" s="7" t="s">
        <v>78</v>
      </c>
      <c r="C118" s="7" t="s">
        <v>24</v>
      </c>
      <c r="D118" s="8">
        <v>5000</v>
      </c>
      <c r="E118" s="14">
        <f t="shared" si="3"/>
        <v>0</v>
      </c>
      <c r="F118" s="58">
        <v>5000</v>
      </c>
      <c r="G118" s="50">
        <f t="shared" si="2"/>
        <v>-5000</v>
      </c>
      <c r="H118" s="58">
        <v>0</v>
      </c>
    </row>
    <row r="119" spans="1:8" outlineLevel="1" x14ac:dyDescent="0.25">
      <c r="A119" s="23" t="s">
        <v>79</v>
      </c>
      <c r="B119" s="7" t="s">
        <v>80</v>
      </c>
      <c r="C119" s="7"/>
      <c r="D119" s="8">
        <v>43414673</v>
      </c>
      <c r="E119" s="14">
        <f t="shared" si="3"/>
        <v>257493</v>
      </c>
      <c r="F119" s="50">
        <f>F120</f>
        <v>43672166</v>
      </c>
      <c r="G119" s="50">
        <f t="shared" si="2"/>
        <v>4244697.6199999973</v>
      </c>
      <c r="H119" s="50">
        <f>H120</f>
        <v>47916863.619999997</v>
      </c>
    </row>
    <row r="120" spans="1:8" ht="26.25" outlineLevel="2" x14ac:dyDescent="0.25">
      <c r="A120" s="23" t="s">
        <v>81</v>
      </c>
      <c r="B120" s="7" t="s">
        <v>82</v>
      </c>
      <c r="C120" s="7"/>
      <c r="D120" s="8">
        <v>43414673</v>
      </c>
      <c r="E120" s="14">
        <f t="shared" si="3"/>
        <v>257493</v>
      </c>
      <c r="F120" s="50">
        <f>F124+F129</f>
        <v>43672166</v>
      </c>
      <c r="G120" s="50">
        <f t="shared" si="2"/>
        <v>4244697.6199999973</v>
      </c>
      <c r="H120" s="50">
        <f>H124+H129+H121</f>
        <v>47916863.619999997</v>
      </c>
    </row>
    <row r="121" spans="1:8" ht="77.25" outlineLevel="2" x14ac:dyDescent="0.25">
      <c r="A121" s="23" t="s">
        <v>654</v>
      </c>
      <c r="B121" s="7" t="s">
        <v>655</v>
      </c>
      <c r="C121" s="7"/>
      <c r="D121" s="8"/>
      <c r="E121" s="14"/>
      <c r="F121" s="50">
        <v>0</v>
      </c>
      <c r="G121" s="50">
        <f t="shared" si="2"/>
        <v>3885909.12</v>
      </c>
      <c r="H121" s="50">
        <f>H122</f>
        <v>3885909.12</v>
      </c>
    </row>
    <row r="122" spans="1:8" ht="26.25" outlineLevel="2" x14ac:dyDescent="0.25">
      <c r="A122" s="23" t="s">
        <v>17</v>
      </c>
      <c r="B122" s="7" t="s">
        <v>655</v>
      </c>
      <c r="C122" s="7" t="s">
        <v>18</v>
      </c>
      <c r="D122" s="8"/>
      <c r="E122" s="14"/>
      <c r="F122" s="50">
        <v>0</v>
      </c>
      <c r="G122" s="50">
        <f t="shared" si="2"/>
        <v>3885909.12</v>
      </c>
      <c r="H122" s="50">
        <f>H123</f>
        <v>3885909.12</v>
      </c>
    </row>
    <row r="123" spans="1:8" ht="26.25" outlineLevel="2" x14ac:dyDescent="0.25">
      <c r="A123" s="23" t="s">
        <v>19</v>
      </c>
      <c r="B123" s="7" t="s">
        <v>655</v>
      </c>
      <c r="C123" s="7" t="s">
        <v>20</v>
      </c>
      <c r="D123" s="8"/>
      <c r="E123" s="14"/>
      <c r="F123" s="50">
        <v>0</v>
      </c>
      <c r="G123" s="50">
        <f t="shared" si="2"/>
        <v>3885909.12</v>
      </c>
      <c r="H123" s="50">
        <v>3885909.12</v>
      </c>
    </row>
    <row r="124" spans="1:8" outlineLevel="3" x14ac:dyDescent="0.25">
      <c r="A124" s="23" t="s">
        <v>83</v>
      </c>
      <c r="B124" s="7" t="s">
        <v>84</v>
      </c>
      <c r="C124" s="7"/>
      <c r="D124" s="8">
        <v>11500000</v>
      </c>
      <c r="E124" s="14">
        <f t="shared" si="3"/>
        <v>257493</v>
      </c>
      <c r="F124" s="50">
        <f>F125+F127</f>
        <v>11757493</v>
      </c>
      <c r="G124" s="50">
        <f t="shared" si="2"/>
        <v>359058.5</v>
      </c>
      <c r="H124" s="50">
        <f>H125+H127</f>
        <v>12116551.5</v>
      </c>
    </row>
    <row r="125" spans="1:8" ht="26.25" outlineLevel="4" x14ac:dyDescent="0.25">
      <c r="A125" s="23" t="s">
        <v>17</v>
      </c>
      <c r="B125" s="7" t="s">
        <v>84</v>
      </c>
      <c r="C125" s="7" t="s">
        <v>18</v>
      </c>
      <c r="D125" s="8">
        <v>11500000</v>
      </c>
      <c r="E125" s="14">
        <f t="shared" si="3"/>
        <v>198333</v>
      </c>
      <c r="F125" s="50">
        <f>F126</f>
        <v>11698333</v>
      </c>
      <c r="G125" s="50">
        <f t="shared" si="2"/>
        <v>345858.5</v>
      </c>
      <c r="H125" s="50">
        <f>H126</f>
        <v>12044191.5</v>
      </c>
    </row>
    <row r="126" spans="1:8" ht="26.25" outlineLevel="5" x14ac:dyDescent="0.25">
      <c r="A126" s="23" t="s">
        <v>19</v>
      </c>
      <c r="B126" s="7" t="s">
        <v>84</v>
      </c>
      <c r="C126" s="7" t="s">
        <v>20</v>
      </c>
      <c r="D126" s="8">
        <v>11500000</v>
      </c>
      <c r="E126" s="14">
        <f t="shared" si="3"/>
        <v>198333</v>
      </c>
      <c r="F126" s="50">
        <v>11698333</v>
      </c>
      <c r="G126" s="50">
        <f t="shared" si="2"/>
        <v>345858.5</v>
      </c>
      <c r="H126" s="50">
        <v>12044191.5</v>
      </c>
    </row>
    <row r="127" spans="1:8" outlineLevel="5" x14ac:dyDescent="0.25">
      <c r="A127" s="24" t="s">
        <v>104</v>
      </c>
      <c r="B127" s="7" t="s">
        <v>84</v>
      </c>
      <c r="C127" s="12" t="s">
        <v>105</v>
      </c>
      <c r="D127" s="8"/>
      <c r="E127" s="14">
        <f t="shared" si="3"/>
        <v>59160</v>
      </c>
      <c r="F127" s="35">
        <f>F128</f>
        <v>59160</v>
      </c>
      <c r="G127" s="50">
        <f t="shared" si="2"/>
        <v>13200</v>
      </c>
      <c r="H127" s="35">
        <f>H128</f>
        <v>72360</v>
      </c>
    </row>
    <row r="128" spans="1:8" ht="26.25" outlineLevel="5" x14ac:dyDescent="0.25">
      <c r="A128" s="24" t="s">
        <v>613</v>
      </c>
      <c r="B128" s="7" t="s">
        <v>84</v>
      </c>
      <c r="C128" s="12" t="s">
        <v>107</v>
      </c>
      <c r="D128" s="8"/>
      <c r="E128" s="14">
        <f t="shared" si="3"/>
        <v>59160</v>
      </c>
      <c r="F128" s="36">
        <v>59160</v>
      </c>
      <c r="G128" s="50">
        <f t="shared" si="2"/>
        <v>13200</v>
      </c>
      <c r="H128" s="36">
        <v>72360</v>
      </c>
    </row>
    <row r="129" spans="1:8" ht="39" outlineLevel="3" x14ac:dyDescent="0.25">
      <c r="A129" s="23" t="s">
        <v>85</v>
      </c>
      <c r="B129" s="7" t="s">
        <v>86</v>
      </c>
      <c r="C129" s="7"/>
      <c r="D129" s="8">
        <v>31914673</v>
      </c>
      <c r="E129" s="14">
        <f t="shared" si="3"/>
        <v>0</v>
      </c>
      <c r="F129" s="57">
        <v>31914673</v>
      </c>
      <c r="G129" s="50">
        <f t="shared" si="2"/>
        <v>-270</v>
      </c>
      <c r="H129" s="57">
        <f>H130</f>
        <v>31914403</v>
      </c>
    </row>
    <row r="130" spans="1:8" ht="26.25" outlineLevel="4" x14ac:dyDescent="0.25">
      <c r="A130" s="23" t="s">
        <v>17</v>
      </c>
      <c r="B130" s="7" t="s">
        <v>86</v>
      </c>
      <c r="C130" s="7" t="s">
        <v>18</v>
      </c>
      <c r="D130" s="8">
        <v>31914673</v>
      </c>
      <c r="E130" s="14">
        <f t="shared" si="3"/>
        <v>0</v>
      </c>
      <c r="F130" s="57">
        <v>31914673</v>
      </c>
      <c r="G130" s="50">
        <f t="shared" si="2"/>
        <v>-270</v>
      </c>
      <c r="H130" s="57">
        <f>H131</f>
        <v>31914403</v>
      </c>
    </row>
    <row r="131" spans="1:8" ht="26.25" outlineLevel="5" x14ac:dyDescent="0.25">
      <c r="A131" s="23" t="s">
        <v>19</v>
      </c>
      <c r="B131" s="7" t="s">
        <v>86</v>
      </c>
      <c r="C131" s="7" t="s">
        <v>20</v>
      </c>
      <c r="D131" s="8">
        <v>31914673</v>
      </c>
      <c r="E131" s="14">
        <f t="shared" si="3"/>
        <v>0</v>
      </c>
      <c r="F131" s="58">
        <v>31914673</v>
      </c>
      <c r="G131" s="50">
        <f t="shared" si="2"/>
        <v>-270</v>
      </c>
      <c r="H131" s="58">
        <v>31914403</v>
      </c>
    </row>
    <row r="132" spans="1:8" outlineLevel="1" x14ac:dyDescent="0.25">
      <c r="A132" s="23" t="s">
        <v>87</v>
      </c>
      <c r="B132" s="7" t="s">
        <v>88</v>
      </c>
      <c r="C132" s="7"/>
      <c r="D132" s="8">
        <v>3768904</v>
      </c>
      <c r="E132" s="14">
        <f t="shared" si="3"/>
        <v>0</v>
      </c>
      <c r="F132" s="50">
        <f>F133</f>
        <v>3768904</v>
      </c>
      <c r="G132" s="50">
        <f t="shared" si="2"/>
        <v>-20956</v>
      </c>
      <c r="H132" s="50">
        <f>H133</f>
        <v>3747948</v>
      </c>
    </row>
    <row r="133" spans="1:8" ht="26.25" outlineLevel="2" x14ac:dyDescent="0.25">
      <c r="A133" s="23" t="s">
        <v>89</v>
      </c>
      <c r="B133" s="7" t="s">
        <v>90</v>
      </c>
      <c r="C133" s="7"/>
      <c r="D133" s="8">
        <v>3768904</v>
      </c>
      <c r="E133" s="14">
        <f t="shared" si="3"/>
        <v>0</v>
      </c>
      <c r="F133" s="50">
        <f>F134+F137</f>
        <v>3768904</v>
      </c>
      <c r="G133" s="50">
        <f t="shared" si="2"/>
        <v>-20956</v>
      </c>
      <c r="H133" s="50">
        <f>H134+H137</f>
        <v>3747948</v>
      </c>
    </row>
    <row r="134" spans="1:8" outlineLevel="3" x14ac:dyDescent="0.25">
      <c r="A134" s="23" t="s">
        <v>91</v>
      </c>
      <c r="B134" s="7" t="s">
        <v>92</v>
      </c>
      <c r="C134" s="7"/>
      <c r="D134" s="8">
        <v>61843</v>
      </c>
      <c r="E134" s="14">
        <f t="shared" si="3"/>
        <v>-48516</v>
      </c>
      <c r="F134" s="50">
        <f>F135</f>
        <v>13327</v>
      </c>
      <c r="G134" s="50">
        <f t="shared" si="2"/>
        <v>-6964</v>
      </c>
      <c r="H134" s="50">
        <f>H135</f>
        <v>6363</v>
      </c>
    </row>
    <row r="135" spans="1:8" ht="26.25" outlineLevel="4" x14ac:dyDescent="0.25">
      <c r="A135" s="23" t="s">
        <v>17</v>
      </c>
      <c r="B135" s="7" t="s">
        <v>92</v>
      </c>
      <c r="C135" s="7" t="s">
        <v>18</v>
      </c>
      <c r="D135" s="8">
        <v>61843</v>
      </c>
      <c r="E135" s="14">
        <f t="shared" si="3"/>
        <v>-48516</v>
      </c>
      <c r="F135" s="50">
        <f>F136</f>
        <v>13327</v>
      </c>
      <c r="G135" s="50">
        <f t="shared" si="2"/>
        <v>-6964</v>
      </c>
      <c r="H135" s="50">
        <f>H136</f>
        <v>6363</v>
      </c>
    </row>
    <row r="136" spans="1:8" ht="26.25" outlineLevel="5" x14ac:dyDescent="0.25">
      <c r="A136" s="23" t="s">
        <v>19</v>
      </c>
      <c r="B136" s="7" t="s">
        <v>92</v>
      </c>
      <c r="C136" s="7" t="s">
        <v>20</v>
      </c>
      <c r="D136" s="8">
        <v>61843</v>
      </c>
      <c r="E136" s="14">
        <f t="shared" si="3"/>
        <v>-48516</v>
      </c>
      <c r="F136" s="50">
        <v>13327</v>
      </c>
      <c r="G136" s="50">
        <f t="shared" si="2"/>
        <v>-6964</v>
      </c>
      <c r="H136" s="50">
        <v>6363</v>
      </c>
    </row>
    <row r="137" spans="1:8" outlineLevel="3" x14ac:dyDescent="0.25">
      <c r="A137" s="23" t="s">
        <v>93</v>
      </c>
      <c r="B137" s="7" t="s">
        <v>94</v>
      </c>
      <c r="C137" s="7"/>
      <c r="D137" s="8">
        <v>3707061</v>
      </c>
      <c r="E137" s="14">
        <f t="shared" si="3"/>
        <v>48516</v>
      </c>
      <c r="F137" s="50">
        <f>F138</f>
        <v>3755577</v>
      </c>
      <c r="G137" s="50">
        <f t="shared" ref="G137:G200" si="4">H137-F137</f>
        <v>-13992</v>
      </c>
      <c r="H137" s="50">
        <f>H138</f>
        <v>3741585</v>
      </c>
    </row>
    <row r="138" spans="1:8" ht="26.25" outlineLevel="4" x14ac:dyDescent="0.25">
      <c r="A138" s="23" t="s">
        <v>17</v>
      </c>
      <c r="B138" s="7" t="s">
        <v>94</v>
      </c>
      <c r="C138" s="7" t="s">
        <v>18</v>
      </c>
      <c r="D138" s="8">
        <v>3707061</v>
      </c>
      <c r="E138" s="14">
        <f t="shared" si="3"/>
        <v>48516</v>
      </c>
      <c r="F138" s="50">
        <f>F139</f>
        <v>3755577</v>
      </c>
      <c r="G138" s="50">
        <f t="shared" si="4"/>
        <v>-13992</v>
      </c>
      <c r="H138" s="50">
        <f>H139</f>
        <v>3741585</v>
      </c>
    </row>
    <row r="139" spans="1:8" ht="26.25" outlineLevel="5" x14ac:dyDescent="0.25">
      <c r="A139" s="23" t="s">
        <v>19</v>
      </c>
      <c r="B139" s="7" t="s">
        <v>94</v>
      </c>
      <c r="C139" s="7" t="s">
        <v>20</v>
      </c>
      <c r="D139" s="8">
        <v>3707061</v>
      </c>
      <c r="E139" s="14">
        <f t="shared" si="3"/>
        <v>48516</v>
      </c>
      <c r="F139" s="50">
        <v>3755577</v>
      </c>
      <c r="G139" s="50">
        <f t="shared" si="4"/>
        <v>-13992</v>
      </c>
      <c r="H139" s="50">
        <v>3741585</v>
      </c>
    </row>
    <row r="140" spans="1:8" ht="26.25" x14ac:dyDescent="0.25">
      <c r="A140" s="22" t="s">
        <v>95</v>
      </c>
      <c r="B140" s="5" t="s">
        <v>96</v>
      </c>
      <c r="C140" s="5"/>
      <c r="D140" s="15">
        <v>220138189</v>
      </c>
      <c r="E140" s="14">
        <f t="shared" si="3"/>
        <v>7791306.599999994</v>
      </c>
      <c r="F140" s="54">
        <f>F141+F151+F147</f>
        <v>227929495.59999999</v>
      </c>
      <c r="G140" s="50">
        <f t="shared" si="4"/>
        <v>1521598.1099999845</v>
      </c>
      <c r="H140" s="54">
        <f>H141+H151+H147</f>
        <v>229451093.70999998</v>
      </c>
    </row>
    <row r="141" spans="1:8" outlineLevel="2" x14ac:dyDescent="0.25">
      <c r="A141" s="23" t="s">
        <v>97</v>
      </c>
      <c r="B141" s="7" t="s">
        <v>98</v>
      </c>
      <c r="C141" s="7"/>
      <c r="D141" s="8">
        <v>1095059</v>
      </c>
      <c r="E141" s="14">
        <f t="shared" si="3"/>
        <v>0</v>
      </c>
      <c r="F141" s="50">
        <f>F142</f>
        <v>1095059</v>
      </c>
      <c r="G141" s="50">
        <f t="shared" si="4"/>
        <v>3914.6899999999441</v>
      </c>
      <c r="H141" s="50">
        <f>H142</f>
        <v>1098973.69</v>
      </c>
    </row>
    <row r="142" spans="1:8" outlineLevel="3" x14ac:dyDescent="0.25">
      <c r="A142" s="23" t="s">
        <v>7</v>
      </c>
      <c r="B142" s="7" t="s">
        <v>99</v>
      </c>
      <c r="C142" s="7"/>
      <c r="D142" s="8">
        <v>1095059</v>
      </c>
      <c r="E142" s="14">
        <f t="shared" si="3"/>
        <v>0</v>
      </c>
      <c r="F142" s="50">
        <f>F143+F145</f>
        <v>1095059</v>
      </c>
      <c r="G142" s="50">
        <f t="shared" si="4"/>
        <v>3914.6899999999441</v>
      </c>
      <c r="H142" s="50">
        <f>H143+H145</f>
        <v>1098973.69</v>
      </c>
    </row>
    <row r="143" spans="1:8" ht="39" outlineLevel="4" x14ac:dyDescent="0.25">
      <c r="A143" s="23" t="s">
        <v>9</v>
      </c>
      <c r="B143" s="7" t="s">
        <v>99</v>
      </c>
      <c r="C143" s="7" t="s">
        <v>10</v>
      </c>
      <c r="D143" s="8">
        <v>944000</v>
      </c>
      <c r="E143" s="14">
        <f t="shared" si="3"/>
        <v>141059</v>
      </c>
      <c r="F143" s="50">
        <f>F144</f>
        <v>1085059</v>
      </c>
      <c r="G143" s="50">
        <f t="shared" si="4"/>
        <v>3914.6899999999441</v>
      </c>
      <c r="H143" s="50">
        <f>H144</f>
        <v>1088973.69</v>
      </c>
    </row>
    <row r="144" spans="1:8" outlineLevel="5" x14ac:dyDescent="0.25">
      <c r="A144" s="23" t="s">
        <v>11</v>
      </c>
      <c r="B144" s="7" t="s">
        <v>99</v>
      </c>
      <c r="C144" s="7" t="s">
        <v>12</v>
      </c>
      <c r="D144" s="8">
        <v>944000</v>
      </c>
      <c r="E144" s="14">
        <f t="shared" si="3"/>
        <v>141059</v>
      </c>
      <c r="F144" s="50">
        <v>1085059</v>
      </c>
      <c r="G144" s="50">
        <f t="shared" si="4"/>
        <v>3914.6899999999441</v>
      </c>
      <c r="H144" s="50">
        <v>1088973.69</v>
      </c>
    </row>
    <row r="145" spans="1:8" ht="26.25" outlineLevel="4" x14ac:dyDescent="0.25">
      <c r="A145" s="23" t="s">
        <v>17</v>
      </c>
      <c r="B145" s="7" t="s">
        <v>99</v>
      </c>
      <c r="C145" s="7" t="s">
        <v>18</v>
      </c>
      <c r="D145" s="8">
        <v>151059</v>
      </c>
      <c r="E145" s="14">
        <f t="shared" si="3"/>
        <v>-141059</v>
      </c>
      <c r="F145" s="50">
        <f>F146</f>
        <v>10000</v>
      </c>
      <c r="G145" s="50">
        <f t="shared" si="4"/>
        <v>0</v>
      </c>
      <c r="H145" s="50">
        <f>H146</f>
        <v>10000</v>
      </c>
    </row>
    <row r="146" spans="1:8" ht="26.25" outlineLevel="5" x14ac:dyDescent="0.25">
      <c r="A146" s="23" t="s">
        <v>19</v>
      </c>
      <c r="B146" s="7" t="s">
        <v>99</v>
      </c>
      <c r="C146" s="7" t="s">
        <v>20</v>
      </c>
      <c r="D146" s="8">
        <v>151059</v>
      </c>
      <c r="E146" s="14">
        <f t="shared" si="3"/>
        <v>-141059</v>
      </c>
      <c r="F146" s="50">
        <v>10000</v>
      </c>
      <c r="G146" s="50">
        <f t="shared" si="4"/>
        <v>0</v>
      </c>
      <c r="H146" s="50">
        <v>10000</v>
      </c>
    </row>
    <row r="147" spans="1:8" outlineLevel="2" x14ac:dyDescent="0.25">
      <c r="A147" s="23" t="s">
        <v>100</v>
      </c>
      <c r="B147" s="7" t="s">
        <v>101</v>
      </c>
      <c r="C147" s="7"/>
      <c r="D147" s="8">
        <v>200000</v>
      </c>
      <c r="E147" s="14">
        <f t="shared" si="3"/>
        <v>0</v>
      </c>
      <c r="F147" s="50">
        <f>F148</f>
        <v>200000</v>
      </c>
      <c r="G147" s="50">
        <f t="shared" si="4"/>
        <v>145000</v>
      </c>
      <c r="H147" s="50">
        <f>H148</f>
        <v>345000</v>
      </c>
    </row>
    <row r="148" spans="1:8" ht="26.25" outlineLevel="3" x14ac:dyDescent="0.25">
      <c r="A148" s="23" t="s">
        <v>102</v>
      </c>
      <c r="B148" s="7" t="s">
        <v>103</v>
      </c>
      <c r="C148" s="7"/>
      <c r="D148" s="8">
        <v>200000</v>
      </c>
      <c r="E148" s="14">
        <f t="shared" si="3"/>
        <v>0</v>
      </c>
      <c r="F148" s="50">
        <f>F149</f>
        <v>200000</v>
      </c>
      <c r="G148" s="50">
        <f t="shared" si="4"/>
        <v>145000</v>
      </c>
      <c r="H148" s="50">
        <f>H149</f>
        <v>345000</v>
      </c>
    </row>
    <row r="149" spans="1:8" outlineLevel="4" x14ac:dyDescent="0.25">
      <c r="A149" s="23" t="s">
        <v>104</v>
      </c>
      <c r="B149" s="7" t="s">
        <v>103</v>
      </c>
      <c r="C149" s="7" t="s">
        <v>105</v>
      </c>
      <c r="D149" s="8">
        <v>200000</v>
      </c>
      <c r="E149" s="14">
        <f t="shared" si="3"/>
        <v>0</v>
      </c>
      <c r="F149" s="50">
        <f>F150</f>
        <v>200000</v>
      </c>
      <c r="G149" s="50">
        <f t="shared" si="4"/>
        <v>145000</v>
      </c>
      <c r="H149" s="50">
        <f>H150</f>
        <v>345000</v>
      </c>
    </row>
    <row r="150" spans="1:8" ht="26.25" outlineLevel="5" x14ac:dyDescent="0.25">
      <c r="A150" s="23" t="s">
        <v>106</v>
      </c>
      <c r="B150" s="7" t="s">
        <v>103</v>
      </c>
      <c r="C150" s="7" t="s">
        <v>107</v>
      </c>
      <c r="D150" s="8">
        <v>200000</v>
      </c>
      <c r="E150" s="14">
        <f t="shared" si="3"/>
        <v>0</v>
      </c>
      <c r="F150" s="50">
        <v>200000</v>
      </c>
      <c r="G150" s="50">
        <f t="shared" si="4"/>
        <v>145000</v>
      </c>
      <c r="H150" s="50">
        <v>345000</v>
      </c>
    </row>
    <row r="151" spans="1:8" outlineLevel="1" x14ac:dyDescent="0.25">
      <c r="A151" s="23" t="s">
        <v>108</v>
      </c>
      <c r="B151" s="7" t="s">
        <v>109</v>
      </c>
      <c r="C151" s="7"/>
      <c r="D151" s="8">
        <v>218843130</v>
      </c>
      <c r="E151" s="14">
        <f t="shared" si="3"/>
        <v>7791306.599999994</v>
      </c>
      <c r="F151" s="50">
        <f>F152+F180+F196+F216+F222+F228</f>
        <v>226634436.59999999</v>
      </c>
      <c r="G151" s="50">
        <f t="shared" si="4"/>
        <v>1372683.4199999869</v>
      </c>
      <c r="H151" s="50">
        <f>H152+H180+H196+H216+H222+H228</f>
        <v>228007120.01999998</v>
      </c>
    </row>
    <row r="152" spans="1:8" ht="39" outlineLevel="2" x14ac:dyDescent="0.25">
      <c r="A152" s="23" t="s">
        <v>110</v>
      </c>
      <c r="B152" s="7" t="s">
        <v>111</v>
      </c>
      <c r="C152" s="7"/>
      <c r="D152" s="8">
        <v>156068447</v>
      </c>
      <c r="E152" s="14">
        <f t="shared" si="3"/>
        <v>6352536</v>
      </c>
      <c r="F152" s="50">
        <f>F153+F159+F162+F167+F177</f>
        <v>162420983</v>
      </c>
      <c r="G152" s="50">
        <f t="shared" si="4"/>
        <v>-7594379</v>
      </c>
      <c r="H152" s="50">
        <f>H153+H159+H162+H167+H177+H172</f>
        <v>154826604</v>
      </c>
    </row>
    <row r="153" spans="1:8" ht="26.25" outlineLevel="3" x14ac:dyDescent="0.25">
      <c r="A153" s="23" t="s">
        <v>112</v>
      </c>
      <c r="B153" s="7" t="s">
        <v>113</v>
      </c>
      <c r="C153" s="7"/>
      <c r="D153" s="8">
        <v>136543510</v>
      </c>
      <c r="E153" s="14">
        <f t="shared" si="3"/>
        <v>0</v>
      </c>
      <c r="F153" s="50">
        <f>F154+F156</f>
        <v>136543510</v>
      </c>
      <c r="G153" s="50">
        <f t="shared" si="4"/>
        <v>-13450000</v>
      </c>
      <c r="H153" s="50">
        <f>H154+H156</f>
        <v>123093510</v>
      </c>
    </row>
    <row r="154" spans="1:8" ht="26.25" outlineLevel="4" x14ac:dyDescent="0.25">
      <c r="A154" s="23" t="s">
        <v>17</v>
      </c>
      <c r="B154" s="7" t="s">
        <v>113</v>
      </c>
      <c r="C154" s="7" t="s">
        <v>18</v>
      </c>
      <c r="D154" s="8">
        <v>2301411</v>
      </c>
      <c r="E154" s="14">
        <f t="shared" si="3"/>
        <v>0</v>
      </c>
      <c r="F154" s="50">
        <f>F155</f>
        <v>2301411</v>
      </c>
      <c r="G154" s="50">
        <f t="shared" si="4"/>
        <v>-936987.57000000007</v>
      </c>
      <c r="H154" s="50">
        <f>H155</f>
        <v>1364423.43</v>
      </c>
    </row>
    <row r="155" spans="1:8" ht="26.25" outlineLevel="5" x14ac:dyDescent="0.25">
      <c r="A155" s="23" t="s">
        <v>19</v>
      </c>
      <c r="B155" s="7" t="s">
        <v>113</v>
      </c>
      <c r="C155" s="7" t="s">
        <v>20</v>
      </c>
      <c r="D155" s="8">
        <v>2301411</v>
      </c>
      <c r="E155" s="14">
        <f t="shared" si="3"/>
        <v>0</v>
      </c>
      <c r="F155" s="50">
        <v>2301411</v>
      </c>
      <c r="G155" s="50">
        <f t="shared" si="4"/>
        <v>-936987.57000000007</v>
      </c>
      <c r="H155" s="50">
        <v>1364423.43</v>
      </c>
    </row>
    <row r="156" spans="1:8" outlineLevel="4" x14ac:dyDescent="0.25">
      <c r="A156" s="23" t="s">
        <v>104</v>
      </c>
      <c r="B156" s="7" t="s">
        <v>113</v>
      </c>
      <c r="C156" s="7" t="s">
        <v>105</v>
      </c>
      <c r="D156" s="8">
        <v>134242099</v>
      </c>
      <c r="E156" s="14">
        <f t="shared" si="3"/>
        <v>0</v>
      </c>
      <c r="F156" s="50">
        <f>F157+F158</f>
        <v>134242099</v>
      </c>
      <c r="G156" s="50">
        <f t="shared" si="4"/>
        <v>-12513012.430000007</v>
      </c>
      <c r="H156" s="50">
        <f>H157+H158</f>
        <v>121729086.56999999</v>
      </c>
    </row>
    <row r="157" spans="1:8" outlineLevel="5" x14ac:dyDescent="0.25">
      <c r="A157" s="23" t="s">
        <v>114</v>
      </c>
      <c r="B157" s="7" t="s">
        <v>113</v>
      </c>
      <c r="C157" s="7" t="s">
        <v>115</v>
      </c>
      <c r="D157" s="8">
        <v>101562184</v>
      </c>
      <c r="E157" s="14">
        <f t="shared" si="3"/>
        <v>0</v>
      </c>
      <c r="F157" s="50">
        <v>101562184</v>
      </c>
      <c r="G157" s="50">
        <f t="shared" si="4"/>
        <v>-5711334.5600000024</v>
      </c>
      <c r="H157" s="50">
        <v>95850849.439999998</v>
      </c>
    </row>
    <row r="158" spans="1:8" ht="26.25" outlineLevel="5" x14ac:dyDescent="0.25">
      <c r="A158" s="23" t="s">
        <v>106</v>
      </c>
      <c r="B158" s="7" t="s">
        <v>113</v>
      </c>
      <c r="C158" s="7" t="s">
        <v>107</v>
      </c>
      <c r="D158" s="8">
        <v>32679915</v>
      </c>
      <c r="E158" s="14">
        <f t="shared" si="3"/>
        <v>0</v>
      </c>
      <c r="F158" s="50">
        <v>32679915</v>
      </c>
      <c r="G158" s="50">
        <f t="shared" si="4"/>
        <v>-6801677.870000001</v>
      </c>
      <c r="H158" s="50">
        <v>25878237.129999999</v>
      </c>
    </row>
    <row r="159" spans="1:8" ht="26.25" outlineLevel="3" x14ac:dyDescent="0.25">
      <c r="A159" s="23" t="s">
        <v>116</v>
      </c>
      <c r="B159" s="7" t="s">
        <v>117</v>
      </c>
      <c r="C159" s="7"/>
      <c r="D159" s="8">
        <v>1045000</v>
      </c>
      <c r="E159" s="14">
        <f t="shared" si="3"/>
        <v>0</v>
      </c>
      <c r="F159" s="50">
        <f>F160</f>
        <v>1045000</v>
      </c>
      <c r="G159" s="50">
        <f t="shared" si="4"/>
        <v>-153428</v>
      </c>
      <c r="H159" s="50">
        <f>H160</f>
        <v>891572</v>
      </c>
    </row>
    <row r="160" spans="1:8" outlineLevel="4" x14ac:dyDescent="0.25">
      <c r="A160" s="23" t="s">
        <v>104</v>
      </c>
      <c r="B160" s="7" t="s">
        <v>117</v>
      </c>
      <c r="C160" s="7" t="s">
        <v>105</v>
      </c>
      <c r="D160" s="8">
        <v>1045000</v>
      </c>
      <c r="E160" s="14">
        <f t="shared" si="3"/>
        <v>0</v>
      </c>
      <c r="F160" s="50">
        <f>F161</f>
        <v>1045000</v>
      </c>
      <c r="G160" s="50">
        <f t="shared" si="4"/>
        <v>-153428</v>
      </c>
      <c r="H160" s="50">
        <f>H161</f>
        <v>891572</v>
      </c>
    </row>
    <row r="161" spans="1:8" ht="26.25" outlineLevel="5" x14ac:dyDescent="0.25">
      <c r="A161" s="23" t="s">
        <v>106</v>
      </c>
      <c r="B161" s="7" t="s">
        <v>117</v>
      </c>
      <c r="C161" s="7" t="s">
        <v>107</v>
      </c>
      <c r="D161" s="8">
        <v>1045000</v>
      </c>
      <c r="E161" s="14">
        <f t="shared" ref="E161:E232" si="5">F161-D161</f>
        <v>0</v>
      </c>
      <c r="F161" s="50">
        <v>1045000</v>
      </c>
      <c r="G161" s="50">
        <f t="shared" si="4"/>
        <v>-153428</v>
      </c>
      <c r="H161" s="50">
        <v>891572</v>
      </c>
    </row>
    <row r="162" spans="1:8" ht="39" outlineLevel="3" x14ac:dyDescent="0.25">
      <c r="A162" s="23" t="s">
        <v>118</v>
      </c>
      <c r="B162" s="7" t="s">
        <v>119</v>
      </c>
      <c r="C162" s="7"/>
      <c r="D162" s="8">
        <v>1416853</v>
      </c>
      <c r="E162" s="14">
        <f t="shared" si="5"/>
        <v>51536</v>
      </c>
      <c r="F162" s="50">
        <f>F163+F165</f>
        <v>1468389</v>
      </c>
      <c r="G162" s="50">
        <f t="shared" si="4"/>
        <v>60787</v>
      </c>
      <c r="H162" s="50">
        <f>H163+H165</f>
        <v>1529176</v>
      </c>
    </row>
    <row r="163" spans="1:8" ht="26.25" outlineLevel="4" x14ac:dyDescent="0.25">
      <c r="A163" s="23" t="s">
        <v>17</v>
      </c>
      <c r="B163" s="7" t="s">
        <v>119</v>
      </c>
      <c r="C163" s="7" t="s">
        <v>18</v>
      </c>
      <c r="D163" s="8">
        <v>24642</v>
      </c>
      <c r="E163" s="14">
        <f t="shared" si="5"/>
        <v>-11479.14</v>
      </c>
      <c r="F163" s="50">
        <f>F164</f>
        <v>13162.86</v>
      </c>
      <c r="G163" s="50">
        <f t="shared" si="4"/>
        <v>254.77999999999884</v>
      </c>
      <c r="H163" s="50">
        <f>H164</f>
        <v>13417.64</v>
      </c>
    </row>
    <row r="164" spans="1:8" ht="26.25" outlineLevel="5" x14ac:dyDescent="0.25">
      <c r="A164" s="23" t="s">
        <v>19</v>
      </c>
      <c r="B164" s="7" t="s">
        <v>119</v>
      </c>
      <c r="C164" s="7" t="s">
        <v>20</v>
      </c>
      <c r="D164" s="8">
        <v>24642</v>
      </c>
      <c r="E164" s="14">
        <f t="shared" si="5"/>
        <v>-11479.14</v>
      </c>
      <c r="F164" s="50">
        <v>13162.86</v>
      </c>
      <c r="G164" s="50">
        <f t="shared" si="4"/>
        <v>254.77999999999884</v>
      </c>
      <c r="H164" s="50">
        <v>13417.64</v>
      </c>
    </row>
    <row r="165" spans="1:8" outlineLevel="4" x14ac:dyDescent="0.25">
      <c r="A165" s="23" t="s">
        <v>104</v>
      </c>
      <c r="B165" s="7" t="s">
        <v>119</v>
      </c>
      <c r="C165" s="7" t="s">
        <v>105</v>
      </c>
      <c r="D165" s="8">
        <v>1392211</v>
      </c>
      <c r="E165" s="14">
        <f t="shared" si="5"/>
        <v>63015.139999999898</v>
      </c>
      <c r="F165" s="50">
        <f>F166</f>
        <v>1455226.14</v>
      </c>
      <c r="G165" s="50">
        <f t="shared" si="4"/>
        <v>60532.220000000205</v>
      </c>
      <c r="H165" s="50">
        <f>H166</f>
        <v>1515758.36</v>
      </c>
    </row>
    <row r="166" spans="1:8" outlineLevel="5" x14ac:dyDescent="0.25">
      <c r="A166" s="23" t="s">
        <v>114</v>
      </c>
      <c r="B166" s="7" t="s">
        <v>119</v>
      </c>
      <c r="C166" s="7" t="s">
        <v>115</v>
      </c>
      <c r="D166" s="8">
        <v>1392211</v>
      </c>
      <c r="E166" s="14">
        <f t="shared" si="5"/>
        <v>63015.139999999898</v>
      </c>
      <c r="F166" s="50">
        <v>1455226.14</v>
      </c>
      <c r="G166" s="50">
        <f t="shared" si="4"/>
        <v>60532.220000000205</v>
      </c>
      <c r="H166" s="50">
        <v>1515758.36</v>
      </c>
    </row>
    <row r="167" spans="1:8" outlineLevel="3" x14ac:dyDescent="0.25">
      <c r="A167" s="23" t="s">
        <v>120</v>
      </c>
      <c r="B167" s="7" t="s">
        <v>121</v>
      </c>
      <c r="C167" s="7"/>
      <c r="D167" s="8">
        <v>16496159</v>
      </c>
      <c r="E167" s="14">
        <f t="shared" si="5"/>
        <v>6301000</v>
      </c>
      <c r="F167" s="50">
        <f>F168+F170</f>
        <v>22797159</v>
      </c>
      <c r="G167" s="50">
        <f t="shared" si="4"/>
        <v>3937439</v>
      </c>
      <c r="H167" s="50">
        <f>H168+H170</f>
        <v>26734598</v>
      </c>
    </row>
    <row r="168" spans="1:8" ht="26.25" outlineLevel="4" x14ac:dyDescent="0.25">
      <c r="A168" s="23" t="s">
        <v>17</v>
      </c>
      <c r="B168" s="7" t="s">
        <v>121</v>
      </c>
      <c r="C168" s="7" t="s">
        <v>18</v>
      </c>
      <c r="D168" s="8">
        <v>286904</v>
      </c>
      <c r="E168" s="14">
        <f t="shared" si="5"/>
        <v>10000</v>
      </c>
      <c r="F168" s="50">
        <f>F169</f>
        <v>296904</v>
      </c>
      <c r="G168" s="50">
        <f t="shared" si="4"/>
        <v>33352.640000000014</v>
      </c>
      <c r="H168" s="50">
        <f>H169</f>
        <v>330256.64000000001</v>
      </c>
    </row>
    <row r="169" spans="1:8" ht="26.25" outlineLevel="5" x14ac:dyDescent="0.25">
      <c r="A169" s="23" t="s">
        <v>19</v>
      </c>
      <c r="B169" s="7" t="s">
        <v>121</v>
      </c>
      <c r="C169" s="7" t="s">
        <v>20</v>
      </c>
      <c r="D169" s="8">
        <v>286904</v>
      </c>
      <c r="E169" s="14">
        <f t="shared" si="5"/>
        <v>10000</v>
      </c>
      <c r="F169" s="50">
        <v>296904</v>
      </c>
      <c r="G169" s="50">
        <f t="shared" si="4"/>
        <v>33352.640000000014</v>
      </c>
      <c r="H169" s="50">
        <v>330256.64000000001</v>
      </c>
    </row>
    <row r="170" spans="1:8" outlineLevel="4" x14ac:dyDescent="0.25">
      <c r="A170" s="23" t="s">
        <v>104</v>
      </c>
      <c r="B170" s="7" t="s">
        <v>121</v>
      </c>
      <c r="C170" s="7" t="s">
        <v>105</v>
      </c>
      <c r="D170" s="8">
        <v>16209255</v>
      </c>
      <c r="E170" s="14">
        <f t="shared" si="5"/>
        <v>6291000</v>
      </c>
      <c r="F170" s="50">
        <f>F171</f>
        <v>22500255</v>
      </c>
      <c r="G170" s="50">
        <f t="shared" si="4"/>
        <v>3904086.3599999994</v>
      </c>
      <c r="H170" s="50">
        <f>H171</f>
        <v>26404341.359999999</v>
      </c>
    </row>
    <row r="171" spans="1:8" outlineLevel="5" x14ac:dyDescent="0.25">
      <c r="A171" s="23" t="s">
        <v>114</v>
      </c>
      <c r="B171" s="7" t="s">
        <v>121</v>
      </c>
      <c r="C171" s="7" t="s">
        <v>115</v>
      </c>
      <c r="D171" s="8">
        <v>16209255</v>
      </c>
      <c r="E171" s="14">
        <f t="shared" si="5"/>
        <v>6291000</v>
      </c>
      <c r="F171" s="50">
        <v>22500255</v>
      </c>
      <c r="G171" s="50">
        <f t="shared" si="4"/>
        <v>3904086.3599999994</v>
      </c>
      <c r="H171" s="50">
        <v>26404341.359999999</v>
      </c>
    </row>
    <row r="172" spans="1:8" outlineLevel="5" x14ac:dyDescent="0.25">
      <c r="A172" s="23" t="s">
        <v>652</v>
      </c>
      <c r="B172" s="7" t="s">
        <v>653</v>
      </c>
      <c r="C172" s="7"/>
      <c r="D172" s="8"/>
      <c r="E172" s="14"/>
      <c r="F172" s="50">
        <v>0</v>
      </c>
      <c r="G172" s="50">
        <f t="shared" si="4"/>
        <v>2010823</v>
      </c>
      <c r="H172" s="50">
        <f>H173+H175</f>
        <v>2010823</v>
      </c>
    </row>
    <row r="173" spans="1:8" ht="26.25" outlineLevel="5" x14ac:dyDescent="0.25">
      <c r="A173" s="23" t="s">
        <v>17</v>
      </c>
      <c r="B173" s="7" t="s">
        <v>653</v>
      </c>
      <c r="C173" s="7" t="s">
        <v>18</v>
      </c>
      <c r="D173" s="8"/>
      <c r="E173" s="14"/>
      <c r="F173" s="50">
        <v>0</v>
      </c>
      <c r="G173" s="50">
        <f t="shared" si="4"/>
        <v>23517.93</v>
      </c>
      <c r="H173" s="50">
        <f>H174</f>
        <v>23517.93</v>
      </c>
    </row>
    <row r="174" spans="1:8" ht="26.25" outlineLevel="5" x14ac:dyDescent="0.25">
      <c r="A174" s="23" t="s">
        <v>19</v>
      </c>
      <c r="B174" s="7" t="s">
        <v>653</v>
      </c>
      <c r="C174" s="7" t="s">
        <v>20</v>
      </c>
      <c r="D174" s="8"/>
      <c r="E174" s="14"/>
      <c r="F174" s="50">
        <v>0</v>
      </c>
      <c r="G174" s="50">
        <f t="shared" si="4"/>
        <v>23517.93</v>
      </c>
      <c r="H174" s="50">
        <v>23517.93</v>
      </c>
    </row>
    <row r="175" spans="1:8" outlineLevel="5" x14ac:dyDescent="0.25">
      <c r="A175" s="23" t="s">
        <v>104</v>
      </c>
      <c r="B175" s="7" t="s">
        <v>653</v>
      </c>
      <c r="C175" s="7" t="s">
        <v>105</v>
      </c>
      <c r="D175" s="8"/>
      <c r="E175" s="14"/>
      <c r="F175" s="50">
        <v>0</v>
      </c>
      <c r="G175" s="50">
        <f t="shared" si="4"/>
        <v>1987305.07</v>
      </c>
      <c r="H175" s="50">
        <f>H176</f>
        <v>1987305.07</v>
      </c>
    </row>
    <row r="176" spans="1:8" outlineLevel="5" x14ac:dyDescent="0.25">
      <c r="A176" s="23" t="s">
        <v>114</v>
      </c>
      <c r="B176" s="7" t="s">
        <v>653</v>
      </c>
      <c r="C176" s="7" t="s">
        <v>115</v>
      </c>
      <c r="D176" s="8"/>
      <c r="E176" s="14"/>
      <c r="F176" s="50">
        <v>0</v>
      </c>
      <c r="G176" s="50">
        <f t="shared" si="4"/>
        <v>1987305.07</v>
      </c>
      <c r="H176" s="50">
        <v>1987305.07</v>
      </c>
    </row>
    <row r="177" spans="1:8" ht="26.25" outlineLevel="3" x14ac:dyDescent="0.25">
      <c r="A177" s="23" t="s">
        <v>122</v>
      </c>
      <c r="B177" s="7" t="s">
        <v>123</v>
      </c>
      <c r="C177" s="7"/>
      <c r="D177" s="8">
        <v>566925</v>
      </c>
      <c r="E177" s="14">
        <f t="shared" si="5"/>
        <v>0</v>
      </c>
      <c r="F177" s="50">
        <f>F178</f>
        <v>566925</v>
      </c>
      <c r="G177" s="50">
        <f t="shared" si="4"/>
        <v>0</v>
      </c>
      <c r="H177" s="50">
        <f>H178</f>
        <v>566925</v>
      </c>
    </row>
    <row r="178" spans="1:8" outlineLevel="4" x14ac:dyDescent="0.25">
      <c r="A178" s="23" t="s">
        <v>104</v>
      </c>
      <c r="B178" s="7" t="s">
        <v>123</v>
      </c>
      <c r="C178" s="7" t="s">
        <v>105</v>
      </c>
      <c r="D178" s="8">
        <v>566925</v>
      </c>
      <c r="E178" s="14">
        <f t="shared" si="5"/>
        <v>0</v>
      </c>
      <c r="F178" s="50">
        <f>F179</f>
        <v>566925</v>
      </c>
      <c r="G178" s="50">
        <f t="shared" si="4"/>
        <v>0</v>
      </c>
      <c r="H178" s="50">
        <f>H179</f>
        <v>566925</v>
      </c>
    </row>
    <row r="179" spans="1:8" outlineLevel="5" x14ac:dyDescent="0.25">
      <c r="A179" s="23" t="s">
        <v>114</v>
      </c>
      <c r="B179" s="7" t="s">
        <v>123</v>
      </c>
      <c r="C179" s="7" t="s">
        <v>115</v>
      </c>
      <c r="D179" s="8">
        <v>566925</v>
      </c>
      <c r="E179" s="14">
        <f t="shared" si="5"/>
        <v>0</v>
      </c>
      <c r="F179" s="50">
        <v>566925</v>
      </c>
      <c r="G179" s="50">
        <f t="shared" si="4"/>
        <v>0</v>
      </c>
      <c r="H179" s="50">
        <v>566925</v>
      </c>
    </row>
    <row r="180" spans="1:8" ht="26.25" outlineLevel="2" x14ac:dyDescent="0.25">
      <c r="A180" s="23" t="s">
        <v>124</v>
      </c>
      <c r="B180" s="7" t="s">
        <v>125</v>
      </c>
      <c r="C180" s="7"/>
      <c r="D180" s="8">
        <v>11262382</v>
      </c>
      <c r="E180" s="14">
        <f t="shared" si="5"/>
        <v>230870.59999999963</v>
      </c>
      <c r="F180" s="50">
        <v>11493252.6</v>
      </c>
      <c r="G180" s="50">
        <f t="shared" si="4"/>
        <v>-2232346.959999999</v>
      </c>
      <c r="H180" s="50">
        <f>H181+H186+H191</f>
        <v>9260905.6400000006</v>
      </c>
    </row>
    <row r="181" spans="1:8" ht="39" outlineLevel="3" x14ac:dyDescent="0.25">
      <c r="A181" s="23" t="s">
        <v>126</v>
      </c>
      <c r="B181" s="7" t="s">
        <v>127</v>
      </c>
      <c r="C181" s="7"/>
      <c r="D181" s="8">
        <v>186650</v>
      </c>
      <c r="E181" s="14">
        <f t="shared" si="5"/>
        <v>230870.62</v>
      </c>
      <c r="F181" s="56">
        <f>186650+230870.62</f>
        <v>417520.62</v>
      </c>
      <c r="G181" s="50">
        <f t="shared" si="4"/>
        <v>-180000.02</v>
      </c>
      <c r="H181" s="56">
        <f>H182+H184</f>
        <v>237520.6</v>
      </c>
    </row>
    <row r="182" spans="1:8" ht="26.25" outlineLevel="4" x14ac:dyDescent="0.25">
      <c r="A182" s="23" t="s">
        <v>17</v>
      </c>
      <c r="B182" s="7" t="s">
        <v>127</v>
      </c>
      <c r="C182" s="7" t="s">
        <v>18</v>
      </c>
      <c r="D182" s="8">
        <v>1985</v>
      </c>
      <c r="E182" s="14">
        <f t="shared" si="5"/>
        <v>0</v>
      </c>
      <c r="F182" s="57">
        <v>1985</v>
      </c>
      <c r="G182" s="50">
        <f t="shared" si="4"/>
        <v>438.67999999999984</v>
      </c>
      <c r="H182" s="57">
        <f>H183</f>
        <v>2423.6799999999998</v>
      </c>
    </row>
    <row r="183" spans="1:8" ht="26.25" outlineLevel="5" x14ac:dyDescent="0.25">
      <c r="A183" s="23" t="s">
        <v>19</v>
      </c>
      <c r="B183" s="7" t="s">
        <v>127</v>
      </c>
      <c r="C183" s="7" t="s">
        <v>20</v>
      </c>
      <c r="D183" s="8">
        <v>1985</v>
      </c>
      <c r="E183" s="14">
        <f t="shared" si="5"/>
        <v>0</v>
      </c>
      <c r="F183" s="57">
        <v>1985</v>
      </c>
      <c r="G183" s="50">
        <f t="shared" si="4"/>
        <v>438.67999999999984</v>
      </c>
      <c r="H183" s="57">
        <v>2423.6799999999998</v>
      </c>
    </row>
    <row r="184" spans="1:8" outlineLevel="4" x14ac:dyDescent="0.25">
      <c r="A184" s="23" t="s">
        <v>104</v>
      </c>
      <c r="B184" s="7" t="s">
        <v>127</v>
      </c>
      <c r="C184" s="7" t="s">
        <v>105</v>
      </c>
      <c r="D184" s="8">
        <v>184665</v>
      </c>
      <c r="E184" s="14">
        <f t="shared" si="5"/>
        <v>230870.62</v>
      </c>
      <c r="F184" s="57">
        <f>F185</f>
        <v>415535.62</v>
      </c>
      <c r="G184" s="50">
        <f t="shared" si="4"/>
        <v>-180438.69999999998</v>
      </c>
      <c r="H184" s="57">
        <f>H185</f>
        <v>235096.92</v>
      </c>
    </row>
    <row r="185" spans="1:8" outlineLevel="5" x14ac:dyDescent="0.25">
      <c r="A185" s="23" t="s">
        <v>114</v>
      </c>
      <c r="B185" s="7" t="s">
        <v>127</v>
      </c>
      <c r="C185" s="7" t="s">
        <v>115</v>
      </c>
      <c r="D185" s="8">
        <v>184665</v>
      </c>
      <c r="E185" s="14">
        <f t="shared" si="5"/>
        <v>230870.62</v>
      </c>
      <c r="F185" s="58">
        <f>184665+230870.62</f>
        <v>415535.62</v>
      </c>
      <c r="G185" s="50">
        <f t="shared" si="4"/>
        <v>-180438.69999999998</v>
      </c>
      <c r="H185" s="58">
        <v>235096.92</v>
      </c>
    </row>
    <row r="186" spans="1:8" ht="39" outlineLevel="3" x14ac:dyDescent="0.25">
      <c r="A186" s="23" t="s">
        <v>128</v>
      </c>
      <c r="B186" s="7" t="s">
        <v>129</v>
      </c>
      <c r="C186" s="7"/>
      <c r="D186" s="8">
        <v>661439</v>
      </c>
      <c r="E186" s="14">
        <f t="shared" si="5"/>
        <v>0</v>
      </c>
      <c r="F186" s="50">
        <f>F187+F189</f>
        <v>661439</v>
      </c>
      <c r="G186" s="50">
        <f t="shared" si="4"/>
        <v>-14346.960000000079</v>
      </c>
      <c r="H186" s="50">
        <f>H187+H189</f>
        <v>647092.03999999992</v>
      </c>
    </row>
    <row r="187" spans="1:8" ht="26.25" outlineLevel="4" x14ac:dyDescent="0.25">
      <c r="A187" s="23" t="s">
        <v>17</v>
      </c>
      <c r="B187" s="7" t="s">
        <v>129</v>
      </c>
      <c r="C187" s="7" t="s">
        <v>18</v>
      </c>
      <c r="D187" s="8">
        <v>7925</v>
      </c>
      <c r="E187" s="14">
        <f t="shared" si="5"/>
        <v>0</v>
      </c>
      <c r="F187" s="50">
        <f>F188</f>
        <v>7925</v>
      </c>
      <c r="G187" s="50">
        <f t="shared" si="4"/>
        <v>-151.05000000000018</v>
      </c>
      <c r="H187" s="50">
        <f>H188</f>
        <v>7773.95</v>
      </c>
    </row>
    <row r="188" spans="1:8" ht="26.25" outlineLevel="5" x14ac:dyDescent="0.25">
      <c r="A188" s="23" t="s">
        <v>19</v>
      </c>
      <c r="B188" s="7" t="s">
        <v>129</v>
      </c>
      <c r="C188" s="7" t="s">
        <v>20</v>
      </c>
      <c r="D188" s="8">
        <v>7925</v>
      </c>
      <c r="E188" s="14">
        <f t="shared" si="5"/>
        <v>0</v>
      </c>
      <c r="F188" s="50">
        <v>7925</v>
      </c>
      <c r="G188" s="50">
        <f t="shared" si="4"/>
        <v>-151.05000000000018</v>
      </c>
      <c r="H188" s="50">
        <v>7773.95</v>
      </c>
    </row>
    <row r="189" spans="1:8" outlineLevel="4" x14ac:dyDescent="0.25">
      <c r="A189" s="23" t="s">
        <v>104</v>
      </c>
      <c r="B189" s="7" t="s">
        <v>129</v>
      </c>
      <c r="C189" s="7" t="s">
        <v>105</v>
      </c>
      <c r="D189" s="8">
        <v>653514</v>
      </c>
      <c r="E189" s="14">
        <f t="shared" si="5"/>
        <v>0</v>
      </c>
      <c r="F189" s="50">
        <f>F190</f>
        <v>653514</v>
      </c>
      <c r="G189" s="50">
        <f t="shared" si="4"/>
        <v>-14195.910000000033</v>
      </c>
      <c r="H189" s="50">
        <f>H190</f>
        <v>639318.09</v>
      </c>
    </row>
    <row r="190" spans="1:8" outlineLevel="5" x14ac:dyDescent="0.25">
      <c r="A190" s="23" t="s">
        <v>114</v>
      </c>
      <c r="B190" s="7" t="s">
        <v>129</v>
      </c>
      <c r="C190" s="7" t="s">
        <v>115</v>
      </c>
      <c r="D190" s="8">
        <v>653514</v>
      </c>
      <c r="E190" s="14">
        <f t="shared" si="5"/>
        <v>0</v>
      </c>
      <c r="F190" s="50">
        <v>653514</v>
      </c>
      <c r="G190" s="50">
        <f t="shared" si="4"/>
        <v>-14195.910000000033</v>
      </c>
      <c r="H190" s="50">
        <v>639318.09</v>
      </c>
    </row>
    <row r="191" spans="1:8" ht="39" outlineLevel="3" x14ac:dyDescent="0.25">
      <c r="A191" s="23" t="s">
        <v>130</v>
      </c>
      <c r="B191" s="7" t="s">
        <v>131</v>
      </c>
      <c r="C191" s="7"/>
      <c r="D191" s="8">
        <v>10414293</v>
      </c>
      <c r="E191" s="14">
        <f t="shared" si="5"/>
        <v>0</v>
      </c>
      <c r="F191" s="50">
        <v>10414293</v>
      </c>
      <c r="G191" s="50">
        <f t="shared" si="4"/>
        <v>-2038000</v>
      </c>
      <c r="H191" s="50">
        <f>H192+H194</f>
        <v>8376293</v>
      </c>
    </row>
    <row r="192" spans="1:8" ht="26.25" outlineLevel="4" x14ac:dyDescent="0.25">
      <c r="A192" s="23" t="s">
        <v>17</v>
      </c>
      <c r="B192" s="7" t="s">
        <v>131</v>
      </c>
      <c r="C192" s="7" t="s">
        <v>18</v>
      </c>
      <c r="D192" s="8">
        <v>181127</v>
      </c>
      <c r="E192" s="14">
        <f t="shared" si="5"/>
        <v>0</v>
      </c>
      <c r="F192" s="50">
        <f>F193</f>
        <v>181127</v>
      </c>
      <c r="G192" s="50">
        <f t="shared" si="4"/>
        <v>-50000</v>
      </c>
      <c r="H192" s="50">
        <f>H193</f>
        <v>131127</v>
      </c>
    </row>
    <row r="193" spans="1:8" ht="26.25" outlineLevel="5" x14ac:dyDescent="0.25">
      <c r="A193" s="23" t="s">
        <v>19</v>
      </c>
      <c r="B193" s="7" t="s">
        <v>131</v>
      </c>
      <c r="C193" s="7" t="s">
        <v>20</v>
      </c>
      <c r="D193" s="8">
        <v>181127</v>
      </c>
      <c r="E193" s="14">
        <f t="shared" si="5"/>
        <v>0</v>
      </c>
      <c r="F193" s="50">
        <v>181127</v>
      </c>
      <c r="G193" s="50">
        <f t="shared" si="4"/>
        <v>-50000</v>
      </c>
      <c r="H193" s="50">
        <v>131127</v>
      </c>
    </row>
    <row r="194" spans="1:8" outlineLevel="4" x14ac:dyDescent="0.25">
      <c r="A194" s="23" t="s">
        <v>104</v>
      </c>
      <c r="B194" s="7" t="s">
        <v>131</v>
      </c>
      <c r="C194" s="7" t="s">
        <v>105</v>
      </c>
      <c r="D194" s="8">
        <v>10233166</v>
      </c>
      <c r="E194" s="14">
        <f t="shared" si="5"/>
        <v>0</v>
      </c>
      <c r="F194" s="50">
        <f>F195</f>
        <v>10233166</v>
      </c>
      <c r="G194" s="50">
        <f t="shared" si="4"/>
        <v>-1988000</v>
      </c>
      <c r="H194" s="50">
        <f>H195</f>
        <v>8245166</v>
      </c>
    </row>
    <row r="195" spans="1:8" outlineLevel="5" x14ac:dyDescent="0.25">
      <c r="A195" s="23" t="s">
        <v>114</v>
      </c>
      <c r="B195" s="7" t="s">
        <v>131</v>
      </c>
      <c r="C195" s="7" t="s">
        <v>115</v>
      </c>
      <c r="D195" s="8">
        <v>10233166</v>
      </c>
      <c r="E195" s="14">
        <f t="shared" si="5"/>
        <v>0</v>
      </c>
      <c r="F195" s="50">
        <v>10233166</v>
      </c>
      <c r="G195" s="50">
        <f t="shared" si="4"/>
        <v>-1988000</v>
      </c>
      <c r="H195" s="50">
        <v>8245166</v>
      </c>
    </row>
    <row r="196" spans="1:8" ht="26.25" outlineLevel="2" x14ac:dyDescent="0.25">
      <c r="A196" s="23" t="s">
        <v>132</v>
      </c>
      <c r="B196" s="7" t="s">
        <v>133</v>
      </c>
      <c r="C196" s="7"/>
      <c r="D196" s="8">
        <v>25274663</v>
      </c>
      <c r="E196" s="14">
        <f t="shared" si="5"/>
        <v>1250000</v>
      </c>
      <c r="F196" s="50">
        <v>26524663</v>
      </c>
      <c r="G196" s="50">
        <f t="shared" si="4"/>
        <v>7316116.3800000027</v>
      </c>
      <c r="H196" s="50">
        <f>H197+H202+H207+H210+H213</f>
        <v>33840779.380000003</v>
      </c>
    </row>
    <row r="197" spans="1:8" ht="26.25" outlineLevel="3" x14ac:dyDescent="0.25">
      <c r="A197" s="23" t="s">
        <v>134</v>
      </c>
      <c r="B197" s="7" t="s">
        <v>135</v>
      </c>
      <c r="C197" s="7"/>
      <c r="D197" s="8">
        <v>8292598</v>
      </c>
      <c r="E197" s="14">
        <f t="shared" si="5"/>
        <v>0</v>
      </c>
      <c r="F197" s="56">
        <v>8292598</v>
      </c>
      <c r="G197" s="50">
        <f t="shared" si="4"/>
        <v>1696020.3100000005</v>
      </c>
      <c r="H197" s="56">
        <f>H198+H200</f>
        <v>9988618.3100000005</v>
      </c>
    </row>
    <row r="198" spans="1:8" ht="26.25" outlineLevel="4" x14ac:dyDescent="0.25">
      <c r="A198" s="23" t="s">
        <v>17</v>
      </c>
      <c r="B198" s="7" t="s">
        <v>135</v>
      </c>
      <c r="C198" s="7" t="s">
        <v>18</v>
      </c>
      <c r="D198" s="8">
        <v>70418</v>
      </c>
      <c r="E198" s="14">
        <f t="shared" si="5"/>
        <v>0</v>
      </c>
      <c r="F198" s="57">
        <v>70418</v>
      </c>
      <c r="G198" s="50">
        <f t="shared" si="4"/>
        <v>14935</v>
      </c>
      <c r="H198" s="57">
        <f>H199</f>
        <v>85353</v>
      </c>
    </row>
    <row r="199" spans="1:8" ht="26.25" outlineLevel="5" x14ac:dyDescent="0.25">
      <c r="A199" s="23" t="s">
        <v>19</v>
      </c>
      <c r="B199" s="7" t="s">
        <v>135</v>
      </c>
      <c r="C199" s="7" t="s">
        <v>20</v>
      </c>
      <c r="D199" s="8">
        <v>70418</v>
      </c>
      <c r="E199" s="14">
        <f t="shared" si="5"/>
        <v>0</v>
      </c>
      <c r="F199" s="57">
        <v>70418</v>
      </c>
      <c r="G199" s="50">
        <f t="shared" si="4"/>
        <v>14935</v>
      </c>
      <c r="H199" s="57">
        <v>85353</v>
      </c>
    </row>
    <row r="200" spans="1:8" outlineLevel="4" x14ac:dyDescent="0.25">
      <c r="A200" s="23" t="s">
        <v>104</v>
      </c>
      <c r="B200" s="7" t="s">
        <v>135</v>
      </c>
      <c r="C200" s="7" t="s">
        <v>105</v>
      </c>
      <c r="D200" s="8">
        <v>8222180</v>
      </c>
      <c r="E200" s="14">
        <f t="shared" si="5"/>
        <v>0</v>
      </c>
      <c r="F200" s="57">
        <v>8222180</v>
      </c>
      <c r="G200" s="50">
        <f t="shared" si="4"/>
        <v>1681085.3100000005</v>
      </c>
      <c r="H200" s="57">
        <f>H201</f>
        <v>9903265.3100000005</v>
      </c>
    </row>
    <row r="201" spans="1:8" outlineLevel="5" x14ac:dyDescent="0.25">
      <c r="A201" s="23" t="s">
        <v>114</v>
      </c>
      <c r="B201" s="7" t="s">
        <v>135</v>
      </c>
      <c r="C201" s="7" t="s">
        <v>115</v>
      </c>
      <c r="D201" s="8">
        <v>8222180</v>
      </c>
      <c r="E201" s="14">
        <f t="shared" si="5"/>
        <v>0</v>
      </c>
      <c r="F201" s="58">
        <v>8222180</v>
      </c>
      <c r="G201" s="50">
        <f t="shared" ref="G201:G264" si="6">H201-F201</f>
        <v>1681085.3100000005</v>
      </c>
      <c r="H201" s="58">
        <v>9903265.3100000005</v>
      </c>
    </row>
    <row r="202" spans="1:8" ht="26.25" outlineLevel="3" x14ac:dyDescent="0.25">
      <c r="A202" s="23" t="s">
        <v>136</v>
      </c>
      <c r="B202" s="7" t="s">
        <v>137</v>
      </c>
      <c r="C202" s="7"/>
      <c r="D202" s="8">
        <v>480546</v>
      </c>
      <c r="E202" s="14">
        <f t="shared" si="5"/>
        <v>-250000</v>
      </c>
      <c r="F202" s="50">
        <f>F203+F205</f>
        <v>230546</v>
      </c>
      <c r="G202" s="50">
        <f t="shared" si="6"/>
        <v>-80000</v>
      </c>
      <c r="H202" s="50">
        <f>H203+H205</f>
        <v>150546</v>
      </c>
    </row>
    <row r="203" spans="1:8" ht="26.25" outlineLevel="4" x14ac:dyDescent="0.25">
      <c r="A203" s="23" t="s">
        <v>17</v>
      </c>
      <c r="B203" s="7" t="s">
        <v>137</v>
      </c>
      <c r="C203" s="7" t="s">
        <v>18</v>
      </c>
      <c r="D203" s="8">
        <v>8358</v>
      </c>
      <c r="E203" s="14">
        <f t="shared" si="5"/>
        <v>0</v>
      </c>
      <c r="F203" s="50">
        <f>F204</f>
        <v>8358</v>
      </c>
      <c r="G203" s="50">
        <f t="shared" si="6"/>
        <v>0</v>
      </c>
      <c r="H203" s="50">
        <f>H204</f>
        <v>8358</v>
      </c>
    </row>
    <row r="204" spans="1:8" ht="26.25" outlineLevel="5" x14ac:dyDescent="0.25">
      <c r="A204" s="23" t="s">
        <v>19</v>
      </c>
      <c r="B204" s="7" t="s">
        <v>137</v>
      </c>
      <c r="C204" s="7" t="s">
        <v>20</v>
      </c>
      <c r="D204" s="8">
        <v>8358</v>
      </c>
      <c r="E204" s="14">
        <f t="shared" si="5"/>
        <v>0</v>
      </c>
      <c r="F204" s="50">
        <v>8358</v>
      </c>
      <c r="G204" s="50">
        <f t="shared" si="6"/>
        <v>0</v>
      </c>
      <c r="H204" s="50">
        <v>8358</v>
      </c>
    </row>
    <row r="205" spans="1:8" outlineLevel="4" x14ac:dyDescent="0.25">
      <c r="A205" s="23" t="s">
        <v>104</v>
      </c>
      <c r="B205" s="7" t="s">
        <v>137</v>
      </c>
      <c r="C205" s="7" t="s">
        <v>105</v>
      </c>
      <c r="D205" s="8">
        <v>472188</v>
      </c>
      <c r="E205" s="14">
        <f t="shared" si="5"/>
        <v>-250000</v>
      </c>
      <c r="F205" s="50">
        <f>F206</f>
        <v>222188</v>
      </c>
      <c r="G205" s="50">
        <f t="shared" si="6"/>
        <v>-80000</v>
      </c>
      <c r="H205" s="50">
        <f>H206</f>
        <v>142188</v>
      </c>
    </row>
    <row r="206" spans="1:8" outlineLevel="5" x14ac:dyDescent="0.25">
      <c r="A206" s="23" t="s">
        <v>114</v>
      </c>
      <c r="B206" s="7" t="s">
        <v>137</v>
      </c>
      <c r="C206" s="7" t="s">
        <v>115</v>
      </c>
      <c r="D206" s="8">
        <v>472188</v>
      </c>
      <c r="E206" s="14">
        <f t="shared" si="5"/>
        <v>-250000</v>
      </c>
      <c r="F206" s="50">
        <v>222188</v>
      </c>
      <c r="G206" s="50">
        <f t="shared" si="6"/>
        <v>-80000</v>
      </c>
      <c r="H206" s="50">
        <v>142188</v>
      </c>
    </row>
    <row r="207" spans="1:8" ht="26.25" outlineLevel="3" x14ac:dyDescent="0.25">
      <c r="A207" s="23" t="s">
        <v>138</v>
      </c>
      <c r="B207" s="7" t="s">
        <v>139</v>
      </c>
      <c r="C207" s="7"/>
      <c r="D207" s="8">
        <v>1600000</v>
      </c>
      <c r="E207" s="14">
        <f t="shared" si="5"/>
        <v>0</v>
      </c>
      <c r="F207" s="56">
        <v>1600000</v>
      </c>
      <c r="G207" s="50">
        <f t="shared" si="6"/>
        <v>350000</v>
      </c>
      <c r="H207" s="56">
        <f>H208</f>
        <v>1950000</v>
      </c>
    </row>
    <row r="208" spans="1:8" outlineLevel="4" x14ac:dyDescent="0.25">
      <c r="A208" s="23" t="s">
        <v>104</v>
      </c>
      <c r="B208" s="7" t="s">
        <v>139</v>
      </c>
      <c r="C208" s="7" t="s">
        <v>105</v>
      </c>
      <c r="D208" s="8">
        <v>1600000</v>
      </c>
      <c r="E208" s="14">
        <f t="shared" si="5"/>
        <v>0</v>
      </c>
      <c r="F208" s="57">
        <v>1600000</v>
      </c>
      <c r="G208" s="50">
        <f t="shared" si="6"/>
        <v>350000</v>
      </c>
      <c r="H208" s="57">
        <f>H209</f>
        <v>1950000</v>
      </c>
    </row>
    <row r="209" spans="1:8" ht="26.25" outlineLevel="5" x14ac:dyDescent="0.25">
      <c r="A209" s="23" t="s">
        <v>106</v>
      </c>
      <c r="B209" s="7" t="s">
        <v>139</v>
      </c>
      <c r="C209" s="7" t="s">
        <v>107</v>
      </c>
      <c r="D209" s="8">
        <v>1600000</v>
      </c>
      <c r="E209" s="14">
        <f t="shared" si="5"/>
        <v>0</v>
      </c>
      <c r="F209" s="58">
        <v>1600000</v>
      </c>
      <c r="G209" s="50">
        <f t="shared" si="6"/>
        <v>350000</v>
      </c>
      <c r="H209" s="58">
        <v>1950000</v>
      </c>
    </row>
    <row r="210" spans="1:8" ht="37.5" customHeight="1" outlineLevel="5" x14ac:dyDescent="0.25">
      <c r="A210" s="23" t="s">
        <v>636</v>
      </c>
      <c r="B210" s="41" t="s">
        <v>637</v>
      </c>
      <c r="C210" s="7"/>
      <c r="D210" s="8"/>
      <c r="E210" s="14"/>
      <c r="F210" s="50">
        <f>F211</f>
        <v>1500000</v>
      </c>
      <c r="G210" s="50">
        <f t="shared" si="6"/>
        <v>3250096.0700000003</v>
      </c>
      <c r="H210" s="50">
        <f>H211</f>
        <v>4750096.07</v>
      </c>
    </row>
    <row r="211" spans="1:8" outlineLevel="5" x14ac:dyDescent="0.25">
      <c r="A211" s="23" t="s">
        <v>104</v>
      </c>
      <c r="B211" s="41" t="s">
        <v>637</v>
      </c>
      <c r="C211" s="7" t="s">
        <v>105</v>
      </c>
      <c r="D211" s="8"/>
      <c r="E211" s="14"/>
      <c r="F211" s="50">
        <f>F212</f>
        <v>1500000</v>
      </c>
      <c r="G211" s="50">
        <f t="shared" si="6"/>
        <v>3250096.0700000003</v>
      </c>
      <c r="H211" s="50">
        <f>H212</f>
        <v>4750096.07</v>
      </c>
    </row>
    <row r="212" spans="1:8" ht="26.25" outlineLevel="5" x14ac:dyDescent="0.25">
      <c r="A212" s="23" t="s">
        <v>106</v>
      </c>
      <c r="B212" s="41" t="s">
        <v>637</v>
      </c>
      <c r="C212" s="7" t="s">
        <v>107</v>
      </c>
      <c r="D212" s="8"/>
      <c r="E212" s="14"/>
      <c r="F212" s="50">
        <v>1500000</v>
      </c>
      <c r="G212" s="50">
        <f t="shared" si="6"/>
        <v>3250096.0700000003</v>
      </c>
      <c r="H212" s="50">
        <v>4750096.07</v>
      </c>
    </row>
    <row r="213" spans="1:8" ht="26.25" outlineLevel="3" x14ac:dyDescent="0.25">
      <c r="A213" s="23" t="s">
        <v>140</v>
      </c>
      <c r="B213" s="7" t="s">
        <v>141</v>
      </c>
      <c r="C213" s="7"/>
      <c r="D213" s="8">
        <v>14901519</v>
      </c>
      <c r="E213" s="14">
        <f t="shared" si="5"/>
        <v>0</v>
      </c>
      <c r="F213" s="50">
        <f>F214</f>
        <v>14901519</v>
      </c>
      <c r="G213" s="50">
        <f t="shared" si="6"/>
        <v>2100000</v>
      </c>
      <c r="H213" s="50">
        <f>H214</f>
        <v>17001519</v>
      </c>
    </row>
    <row r="214" spans="1:8" outlineLevel="4" x14ac:dyDescent="0.25">
      <c r="A214" s="23" t="s">
        <v>104</v>
      </c>
      <c r="B214" s="7" t="s">
        <v>141</v>
      </c>
      <c r="C214" s="7" t="s">
        <v>105</v>
      </c>
      <c r="D214" s="8">
        <v>14901519</v>
      </c>
      <c r="E214" s="14">
        <f t="shared" si="5"/>
        <v>0</v>
      </c>
      <c r="F214" s="50">
        <f>F215</f>
        <v>14901519</v>
      </c>
      <c r="G214" s="50">
        <f t="shared" si="6"/>
        <v>2100000</v>
      </c>
      <c r="H214" s="50">
        <f>H215</f>
        <v>17001519</v>
      </c>
    </row>
    <row r="215" spans="1:8" ht="26.25" outlineLevel="5" x14ac:dyDescent="0.25">
      <c r="A215" s="23" t="s">
        <v>106</v>
      </c>
      <c r="B215" s="7" t="s">
        <v>141</v>
      </c>
      <c r="C215" s="7" t="s">
        <v>107</v>
      </c>
      <c r="D215" s="8">
        <v>14901519</v>
      </c>
      <c r="E215" s="14">
        <f t="shared" si="5"/>
        <v>0</v>
      </c>
      <c r="F215" s="50">
        <v>14901519</v>
      </c>
      <c r="G215" s="50">
        <f t="shared" si="6"/>
        <v>2100000</v>
      </c>
      <c r="H215" s="50">
        <v>17001519</v>
      </c>
    </row>
    <row r="216" spans="1:8" ht="26.25" outlineLevel="2" x14ac:dyDescent="0.25">
      <c r="A216" s="23" t="s">
        <v>142</v>
      </c>
      <c r="B216" s="7" t="s">
        <v>143</v>
      </c>
      <c r="C216" s="7"/>
      <c r="D216" s="8">
        <v>20255549</v>
      </c>
      <c r="E216" s="14">
        <f t="shared" si="5"/>
        <v>0</v>
      </c>
      <c r="F216" s="50">
        <f>F217</f>
        <v>20255549</v>
      </c>
      <c r="G216" s="50">
        <f t="shared" si="6"/>
        <v>1161176</v>
      </c>
      <c r="H216" s="50">
        <f>H217</f>
        <v>21416725</v>
      </c>
    </row>
    <row r="217" spans="1:8" outlineLevel="3" x14ac:dyDescent="0.25">
      <c r="A217" s="23" t="s">
        <v>144</v>
      </c>
      <c r="B217" s="7" t="s">
        <v>145</v>
      </c>
      <c r="C217" s="7"/>
      <c r="D217" s="8">
        <v>20255549</v>
      </c>
      <c r="E217" s="14">
        <f t="shared" si="5"/>
        <v>0</v>
      </c>
      <c r="F217" s="50">
        <f>F218+F220</f>
        <v>20255549</v>
      </c>
      <c r="G217" s="50">
        <f t="shared" si="6"/>
        <v>1161176</v>
      </c>
      <c r="H217" s="50">
        <f>H218+H220</f>
        <v>21416725</v>
      </c>
    </row>
    <row r="218" spans="1:8" ht="39" outlineLevel="4" x14ac:dyDescent="0.25">
      <c r="A218" s="23" t="s">
        <v>9</v>
      </c>
      <c r="B218" s="7" t="s">
        <v>145</v>
      </c>
      <c r="C218" s="7" t="s">
        <v>10</v>
      </c>
      <c r="D218" s="8">
        <v>17717019.149999999</v>
      </c>
      <c r="E218" s="14">
        <f t="shared" si="5"/>
        <v>0</v>
      </c>
      <c r="F218" s="50">
        <f>F219</f>
        <v>17717019.149999999</v>
      </c>
      <c r="G218" s="50">
        <f t="shared" si="6"/>
        <v>1274385.2300000004</v>
      </c>
      <c r="H218" s="50">
        <f>H219</f>
        <v>18991404.379999999</v>
      </c>
    </row>
    <row r="219" spans="1:8" outlineLevel="5" x14ac:dyDescent="0.25">
      <c r="A219" s="23" t="s">
        <v>11</v>
      </c>
      <c r="B219" s="7" t="s">
        <v>145</v>
      </c>
      <c r="C219" s="7" t="s">
        <v>12</v>
      </c>
      <c r="D219" s="8">
        <v>17717019.149999999</v>
      </c>
      <c r="E219" s="14">
        <f t="shared" si="5"/>
        <v>0</v>
      </c>
      <c r="F219" s="50">
        <v>17717019.149999999</v>
      </c>
      <c r="G219" s="50">
        <f t="shared" si="6"/>
        <v>1274385.2300000004</v>
      </c>
      <c r="H219" s="50">
        <v>18991404.379999999</v>
      </c>
    </row>
    <row r="220" spans="1:8" ht="26.25" outlineLevel="4" x14ac:dyDescent="0.25">
      <c r="A220" s="23" t="s">
        <v>17</v>
      </c>
      <c r="B220" s="7" t="s">
        <v>145</v>
      </c>
      <c r="C220" s="7" t="s">
        <v>18</v>
      </c>
      <c r="D220" s="8">
        <v>2538529.85</v>
      </c>
      <c r="E220" s="14">
        <f t="shared" si="5"/>
        <v>0</v>
      </c>
      <c r="F220" s="50">
        <f>F221</f>
        <v>2538529.85</v>
      </c>
      <c r="G220" s="50">
        <f t="shared" si="6"/>
        <v>-113209.22999999998</v>
      </c>
      <c r="H220" s="50">
        <f>H221</f>
        <v>2425320.62</v>
      </c>
    </row>
    <row r="221" spans="1:8" ht="26.25" outlineLevel="5" x14ac:dyDescent="0.25">
      <c r="A221" s="23" t="s">
        <v>19</v>
      </c>
      <c r="B221" s="7" t="s">
        <v>145</v>
      </c>
      <c r="C221" s="7" t="s">
        <v>20</v>
      </c>
      <c r="D221" s="8">
        <v>2538529.85</v>
      </c>
      <c r="E221" s="14">
        <f t="shared" si="5"/>
        <v>0</v>
      </c>
      <c r="F221" s="50">
        <v>2538529.85</v>
      </c>
      <c r="G221" s="50">
        <f t="shared" si="6"/>
        <v>-113209.22999999998</v>
      </c>
      <c r="H221" s="50">
        <v>2425320.62</v>
      </c>
    </row>
    <row r="222" spans="1:8" ht="26.25" outlineLevel="2" x14ac:dyDescent="0.25">
      <c r="A222" s="23" t="s">
        <v>146</v>
      </c>
      <c r="B222" s="7" t="s">
        <v>147</v>
      </c>
      <c r="C222" s="7"/>
      <c r="D222" s="8">
        <v>485000</v>
      </c>
      <c r="E222" s="14">
        <f t="shared" si="5"/>
        <v>-42100</v>
      </c>
      <c r="F222" s="50">
        <f>F223</f>
        <v>442900</v>
      </c>
      <c r="G222" s="50">
        <f t="shared" si="6"/>
        <v>-111573</v>
      </c>
      <c r="H222" s="50">
        <f>H223</f>
        <v>331327</v>
      </c>
    </row>
    <row r="223" spans="1:8" outlineLevel="3" x14ac:dyDescent="0.25">
      <c r="A223" s="23" t="s">
        <v>148</v>
      </c>
      <c r="B223" s="7" t="s">
        <v>149</v>
      </c>
      <c r="C223" s="7"/>
      <c r="D223" s="8">
        <v>485000</v>
      </c>
      <c r="E223" s="14">
        <f t="shared" si="5"/>
        <v>-42100</v>
      </c>
      <c r="F223" s="50">
        <f>F224+F226</f>
        <v>442900</v>
      </c>
      <c r="G223" s="50">
        <f t="shared" si="6"/>
        <v>-111573</v>
      </c>
      <c r="H223" s="50">
        <f>H224+H226</f>
        <v>331327</v>
      </c>
    </row>
    <row r="224" spans="1:8" ht="26.25" outlineLevel="4" x14ac:dyDescent="0.25">
      <c r="A224" s="23" t="s">
        <v>17</v>
      </c>
      <c r="B224" s="7" t="s">
        <v>149</v>
      </c>
      <c r="C224" s="7" t="s">
        <v>18</v>
      </c>
      <c r="D224" s="8">
        <v>275840</v>
      </c>
      <c r="E224" s="14">
        <f t="shared" si="5"/>
        <v>-42100</v>
      </c>
      <c r="F224" s="50">
        <f>F225</f>
        <v>233740</v>
      </c>
      <c r="G224" s="50">
        <f t="shared" si="6"/>
        <v>-83200.399999999994</v>
      </c>
      <c r="H224" s="50">
        <f>H225</f>
        <v>150539.6</v>
      </c>
    </row>
    <row r="225" spans="1:8" ht="26.25" outlineLevel="5" x14ac:dyDescent="0.25">
      <c r="A225" s="23" t="s">
        <v>19</v>
      </c>
      <c r="B225" s="7" t="s">
        <v>149</v>
      </c>
      <c r="C225" s="7" t="s">
        <v>20</v>
      </c>
      <c r="D225" s="8">
        <v>275840</v>
      </c>
      <c r="E225" s="14">
        <f t="shared" si="5"/>
        <v>-42100</v>
      </c>
      <c r="F225" s="50">
        <v>233740</v>
      </c>
      <c r="G225" s="50">
        <f t="shared" si="6"/>
        <v>-83200.399999999994</v>
      </c>
      <c r="H225" s="50">
        <v>150539.6</v>
      </c>
    </row>
    <row r="226" spans="1:8" outlineLevel="4" x14ac:dyDescent="0.25">
      <c r="A226" s="23" t="s">
        <v>104</v>
      </c>
      <c r="B226" s="7" t="s">
        <v>149</v>
      </c>
      <c r="C226" s="7" t="s">
        <v>105</v>
      </c>
      <c r="D226" s="8">
        <v>209160</v>
      </c>
      <c r="E226" s="14">
        <f t="shared" si="5"/>
        <v>0</v>
      </c>
      <c r="F226" s="50">
        <f>F227</f>
        <v>209160</v>
      </c>
      <c r="G226" s="50">
        <f t="shared" si="6"/>
        <v>-28372.600000000006</v>
      </c>
      <c r="H226" s="50">
        <f>H227</f>
        <v>180787.4</v>
      </c>
    </row>
    <row r="227" spans="1:8" ht="26.25" outlineLevel="5" x14ac:dyDescent="0.25">
      <c r="A227" s="23" t="s">
        <v>106</v>
      </c>
      <c r="B227" s="7" t="s">
        <v>149</v>
      </c>
      <c r="C227" s="7" t="s">
        <v>107</v>
      </c>
      <c r="D227" s="8">
        <v>209160</v>
      </c>
      <c r="E227" s="14">
        <f t="shared" si="5"/>
        <v>0</v>
      </c>
      <c r="F227" s="50">
        <v>209160</v>
      </c>
      <c r="G227" s="50">
        <f t="shared" si="6"/>
        <v>-28372.600000000006</v>
      </c>
      <c r="H227" s="50">
        <v>180787.4</v>
      </c>
    </row>
    <row r="228" spans="1:8" outlineLevel="2" x14ac:dyDescent="0.25">
      <c r="A228" s="23"/>
      <c r="B228" s="7" t="s">
        <v>150</v>
      </c>
      <c r="C228" s="7"/>
      <c r="D228" s="8">
        <v>5497089</v>
      </c>
      <c r="E228" s="14">
        <f t="shared" si="5"/>
        <v>0</v>
      </c>
      <c r="F228" s="50">
        <f>F229</f>
        <v>5497089</v>
      </c>
      <c r="G228" s="50">
        <f t="shared" si="6"/>
        <v>2833690</v>
      </c>
      <c r="H228" s="50">
        <f>H229</f>
        <v>8330779</v>
      </c>
    </row>
    <row r="229" spans="1:8" ht="39" outlineLevel="3" x14ac:dyDescent="0.25">
      <c r="A229" s="23" t="s">
        <v>151</v>
      </c>
      <c r="B229" s="7" t="s">
        <v>152</v>
      </c>
      <c r="C229" s="7"/>
      <c r="D229" s="8">
        <v>5497089</v>
      </c>
      <c r="E229" s="14">
        <f t="shared" si="5"/>
        <v>0</v>
      </c>
      <c r="F229" s="50">
        <f>F232</f>
        <v>5497089</v>
      </c>
      <c r="G229" s="50">
        <f t="shared" si="6"/>
        <v>2833690</v>
      </c>
      <c r="H229" s="50">
        <f>H232</f>
        <v>8330779</v>
      </c>
    </row>
    <row r="230" spans="1:8" ht="26.25" hidden="1" outlineLevel="4" x14ac:dyDescent="0.25">
      <c r="A230" s="23" t="s">
        <v>17</v>
      </c>
      <c r="B230" s="7" t="s">
        <v>152</v>
      </c>
      <c r="C230" s="7" t="s">
        <v>18</v>
      </c>
      <c r="D230" s="8">
        <v>95606</v>
      </c>
      <c r="E230" s="14">
        <f t="shared" si="5"/>
        <v>-95606</v>
      </c>
      <c r="F230" s="50">
        <v>0</v>
      </c>
      <c r="G230" s="50">
        <f t="shared" si="6"/>
        <v>0</v>
      </c>
      <c r="H230" s="50">
        <v>0</v>
      </c>
    </row>
    <row r="231" spans="1:8" ht="26.25" hidden="1" outlineLevel="5" x14ac:dyDescent="0.25">
      <c r="A231" s="23" t="s">
        <v>19</v>
      </c>
      <c r="B231" s="7" t="s">
        <v>152</v>
      </c>
      <c r="C231" s="7" t="s">
        <v>20</v>
      </c>
      <c r="D231" s="8">
        <v>95606</v>
      </c>
      <c r="E231" s="14">
        <f t="shared" si="5"/>
        <v>-95606</v>
      </c>
      <c r="F231" s="50">
        <v>0</v>
      </c>
      <c r="G231" s="50">
        <f t="shared" si="6"/>
        <v>0</v>
      </c>
      <c r="H231" s="50">
        <v>0</v>
      </c>
    </row>
    <row r="232" spans="1:8" outlineLevel="4" collapsed="1" x14ac:dyDescent="0.25">
      <c r="A232" s="23" t="s">
        <v>104</v>
      </c>
      <c r="B232" s="7" t="s">
        <v>152</v>
      </c>
      <c r="C232" s="7" t="s">
        <v>105</v>
      </c>
      <c r="D232" s="8">
        <v>5401483</v>
      </c>
      <c r="E232" s="14">
        <f t="shared" si="5"/>
        <v>95606</v>
      </c>
      <c r="F232" s="50">
        <f>F233</f>
        <v>5497089</v>
      </c>
      <c r="G232" s="50">
        <f t="shared" si="6"/>
        <v>2833690</v>
      </c>
      <c r="H232" s="50">
        <f>H233</f>
        <v>8330779</v>
      </c>
    </row>
    <row r="233" spans="1:8" ht="26.25" outlineLevel="5" x14ac:dyDescent="0.25">
      <c r="A233" s="23" t="s">
        <v>106</v>
      </c>
      <c r="B233" s="7" t="s">
        <v>152</v>
      </c>
      <c r="C233" s="7" t="s">
        <v>107</v>
      </c>
      <c r="D233" s="8">
        <v>5401483</v>
      </c>
      <c r="E233" s="14">
        <f t="shared" ref="E233:E298" si="7">F233-D233</f>
        <v>95606</v>
      </c>
      <c r="F233" s="50">
        <v>5497089</v>
      </c>
      <c r="G233" s="50">
        <f t="shared" si="6"/>
        <v>2833690</v>
      </c>
      <c r="H233" s="50">
        <v>8330779</v>
      </c>
    </row>
    <row r="234" spans="1:8" ht="26.25" x14ac:dyDescent="0.25">
      <c r="A234" s="22" t="s">
        <v>153</v>
      </c>
      <c r="B234" s="5" t="s">
        <v>154</v>
      </c>
      <c r="C234" s="5"/>
      <c r="D234" s="6">
        <v>86235991</v>
      </c>
      <c r="E234" s="14">
        <f t="shared" si="7"/>
        <v>11164636.25999999</v>
      </c>
      <c r="F234" s="50">
        <f>F235+F258+F262</f>
        <v>97400627.25999999</v>
      </c>
      <c r="G234" s="50">
        <f t="shared" si="6"/>
        <v>-3538716.8200000077</v>
      </c>
      <c r="H234" s="50">
        <f>H235+H258+H262</f>
        <v>93861910.439999983</v>
      </c>
    </row>
    <row r="235" spans="1:8" outlineLevel="2" x14ac:dyDescent="0.25">
      <c r="A235" s="23" t="s">
        <v>155</v>
      </c>
      <c r="B235" s="7" t="s">
        <v>156</v>
      </c>
      <c r="C235" s="7"/>
      <c r="D235" s="8">
        <v>85555991</v>
      </c>
      <c r="E235" s="14">
        <f t="shared" si="7"/>
        <v>11164636.25999999</v>
      </c>
      <c r="F235" s="50">
        <f>F236+F243+F246+F253</f>
        <v>96720627.25999999</v>
      </c>
      <c r="G235" s="50">
        <f t="shared" si="6"/>
        <v>-3494228.0300000012</v>
      </c>
      <c r="H235" s="50">
        <f>H236+H243+H246+H253</f>
        <v>93226399.229999989</v>
      </c>
    </row>
    <row r="236" spans="1:8" outlineLevel="3" x14ac:dyDescent="0.25">
      <c r="A236" s="23" t="s">
        <v>7</v>
      </c>
      <c r="B236" s="7" t="s">
        <v>157</v>
      </c>
      <c r="C236" s="7"/>
      <c r="D236" s="8">
        <v>65323200</v>
      </c>
      <c r="E236" s="14">
        <f t="shared" si="7"/>
        <v>900000</v>
      </c>
      <c r="F236" s="50">
        <f>F237+F239+F241</f>
        <v>66223200</v>
      </c>
      <c r="G236" s="50">
        <f t="shared" si="6"/>
        <v>14666781.809999987</v>
      </c>
      <c r="H236" s="50">
        <f>H237+H239+H241</f>
        <v>80889981.809999987</v>
      </c>
    </row>
    <row r="237" spans="1:8" ht="39" outlineLevel="4" x14ac:dyDescent="0.25">
      <c r="A237" s="23" t="s">
        <v>9</v>
      </c>
      <c r="B237" s="7" t="s">
        <v>157</v>
      </c>
      <c r="C237" s="7" t="s">
        <v>10</v>
      </c>
      <c r="D237" s="8">
        <v>52000000</v>
      </c>
      <c r="E237" s="14">
        <f t="shared" si="7"/>
        <v>158647</v>
      </c>
      <c r="F237" s="50">
        <f>F238</f>
        <v>52158647</v>
      </c>
      <c r="G237" s="50">
        <f t="shared" si="6"/>
        <v>17644332.469999999</v>
      </c>
      <c r="H237" s="50">
        <f>H238</f>
        <v>69802979.469999999</v>
      </c>
    </row>
    <row r="238" spans="1:8" outlineLevel="5" x14ac:dyDescent="0.25">
      <c r="A238" s="23" t="s">
        <v>11</v>
      </c>
      <c r="B238" s="7" t="s">
        <v>157</v>
      </c>
      <c r="C238" s="7" t="s">
        <v>12</v>
      </c>
      <c r="D238" s="8">
        <v>52000000</v>
      </c>
      <c r="E238" s="14">
        <f t="shared" si="7"/>
        <v>158647</v>
      </c>
      <c r="F238" s="50">
        <v>52158647</v>
      </c>
      <c r="G238" s="50">
        <f t="shared" si="6"/>
        <v>17644332.469999999</v>
      </c>
      <c r="H238" s="50">
        <v>69802979.469999999</v>
      </c>
    </row>
    <row r="239" spans="1:8" ht="26.25" outlineLevel="4" x14ac:dyDescent="0.25">
      <c r="A239" s="23" t="s">
        <v>17</v>
      </c>
      <c r="B239" s="7" t="s">
        <v>157</v>
      </c>
      <c r="C239" s="7" t="s">
        <v>18</v>
      </c>
      <c r="D239" s="8">
        <v>13253200</v>
      </c>
      <c r="E239" s="14">
        <f t="shared" si="7"/>
        <v>741353</v>
      </c>
      <c r="F239" s="50">
        <f>F240</f>
        <v>13994553</v>
      </c>
      <c r="G239" s="50">
        <f t="shared" si="6"/>
        <v>-2948686.6199999992</v>
      </c>
      <c r="H239" s="50">
        <f>H240</f>
        <v>11045866.380000001</v>
      </c>
    </row>
    <row r="240" spans="1:8" ht="26.25" outlineLevel="5" x14ac:dyDescent="0.25">
      <c r="A240" s="23" t="s">
        <v>19</v>
      </c>
      <c r="B240" s="7" t="s">
        <v>157</v>
      </c>
      <c r="C240" s="7" t="s">
        <v>20</v>
      </c>
      <c r="D240" s="8">
        <v>13253200</v>
      </c>
      <c r="E240" s="14">
        <f t="shared" si="7"/>
        <v>741353</v>
      </c>
      <c r="F240" s="50">
        <f>13694553+300000</f>
        <v>13994553</v>
      </c>
      <c r="G240" s="50">
        <f t="shared" si="6"/>
        <v>-2948686.6199999992</v>
      </c>
      <c r="H240" s="50">
        <v>11045866.380000001</v>
      </c>
    </row>
    <row r="241" spans="1:8" outlineLevel="4" x14ac:dyDescent="0.25">
      <c r="A241" s="23" t="s">
        <v>21</v>
      </c>
      <c r="B241" s="7" t="s">
        <v>157</v>
      </c>
      <c r="C241" s="7" t="s">
        <v>22</v>
      </c>
      <c r="D241" s="8">
        <v>70000</v>
      </c>
      <c r="E241" s="14">
        <f t="shared" si="7"/>
        <v>0</v>
      </c>
      <c r="F241" s="50">
        <f>F242</f>
        <v>70000</v>
      </c>
      <c r="G241" s="50">
        <f t="shared" si="6"/>
        <v>-28864.04</v>
      </c>
      <c r="H241" s="50">
        <f>H242</f>
        <v>41135.96</v>
      </c>
    </row>
    <row r="242" spans="1:8" outlineLevel="5" x14ac:dyDescent="0.25">
      <c r="A242" s="23" t="s">
        <v>23</v>
      </c>
      <c r="B242" s="7" t="s">
        <v>157</v>
      </c>
      <c r="C242" s="7" t="s">
        <v>24</v>
      </c>
      <c r="D242" s="8">
        <v>70000</v>
      </c>
      <c r="E242" s="14">
        <f t="shared" si="7"/>
        <v>0</v>
      </c>
      <c r="F242" s="50">
        <v>70000</v>
      </c>
      <c r="G242" s="50">
        <f t="shared" si="6"/>
        <v>-28864.04</v>
      </c>
      <c r="H242" s="50">
        <v>41135.96</v>
      </c>
    </row>
    <row r="243" spans="1:8" ht="26.25" outlineLevel="3" x14ac:dyDescent="0.25">
      <c r="A243" s="23" t="s">
        <v>158</v>
      </c>
      <c r="B243" s="7" t="s">
        <v>159</v>
      </c>
      <c r="C243" s="7"/>
      <c r="D243" s="8">
        <v>1604186</v>
      </c>
      <c r="E243" s="14">
        <f t="shared" si="7"/>
        <v>0</v>
      </c>
      <c r="F243" s="50">
        <f>F244</f>
        <v>1604186</v>
      </c>
      <c r="G243" s="50">
        <f t="shared" si="6"/>
        <v>858970.19</v>
      </c>
      <c r="H243" s="50">
        <f>H244</f>
        <v>2463156.19</v>
      </c>
    </row>
    <row r="244" spans="1:8" ht="39" outlineLevel="4" x14ac:dyDescent="0.25">
      <c r="A244" s="23" t="s">
        <v>9</v>
      </c>
      <c r="B244" s="7" t="s">
        <v>159</v>
      </c>
      <c r="C244" s="7" t="s">
        <v>10</v>
      </c>
      <c r="D244" s="8">
        <v>1604186</v>
      </c>
      <c r="E244" s="14">
        <f t="shared" si="7"/>
        <v>0</v>
      </c>
      <c r="F244" s="50">
        <f>F245</f>
        <v>1604186</v>
      </c>
      <c r="G244" s="50">
        <f t="shared" si="6"/>
        <v>858970.19</v>
      </c>
      <c r="H244" s="50">
        <f>H245</f>
        <v>2463156.19</v>
      </c>
    </row>
    <row r="245" spans="1:8" outlineLevel="5" x14ac:dyDescent="0.25">
      <c r="A245" s="23" t="s">
        <v>11</v>
      </c>
      <c r="B245" s="7" t="s">
        <v>159</v>
      </c>
      <c r="C245" s="7" t="s">
        <v>12</v>
      </c>
      <c r="D245" s="8">
        <v>1604186</v>
      </c>
      <c r="E245" s="14">
        <f t="shared" si="7"/>
        <v>0</v>
      </c>
      <c r="F245" s="50">
        <v>1604186</v>
      </c>
      <c r="G245" s="50">
        <f t="shared" si="6"/>
        <v>858970.19</v>
      </c>
      <c r="H245" s="50">
        <v>2463156.19</v>
      </c>
    </row>
    <row r="246" spans="1:8" outlineLevel="3" x14ac:dyDescent="0.25">
      <c r="A246" s="23" t="s">
        <v>160</v>
      </c>
      <c r="B246" s="7" t="s">
        <v>161</v>
      </c>
      <c r="C246" s="7"/>
      <c r="D246" s="8">
        <v>15588032</v>
      </c>
      <c r="E246" s="14">
        <f t="shared" si="7"/>
        <v>10264636.259999998</v>
      </c>
      <c r="F246" s="50">
        <f>F247+F249+F251</f>
        <v>25852668.259999998</v>
      </c>
      <c r="G246" s="50">
        <f t="shared" si="6"/>
        <v>-18936840.949999999</v>
      </c>
      <c r="H246" s="50">
        <f>H247+H249+H251</f>
        <v>6915827.3099999996</v>
      </c>
    </row>
    <row r="247" spans="1:8" ht="26.25" outlineLevel="4" x14ac:dyDescent="0.25">
      <c r="A247" s="23" t="s">
        <v>17</v>
      </c>
      <c r="B247" s="7" t="s">
        <v>161</v>
      </c>
      <c r="C247" s="7" t="s">
        <v>18</v>
      </c>
      <c r="D247" s="8">
        <v>10253032</v>
      </c>
      <c r="E247" s="14">
        <f t="shared" si="7"/>
        <v>-231095.74000000022</v>
      </c>
      <c r="F247" s="50">
        <f>F248</f>
        <v>10021936.26</v>
      </c>
      <c r="G247" s="50">
        <f t="shared" si="6"/>
        <v>-3767940.95</v>
      </c>
      <c r="H247" s="50">
        <f>H248</f>
        <v>6253995.3099999996</v>
      </c>
    </row>
    <row r="248" spans="1:8" ht="26.25" outlineLevel="5" x14ac:dyDescent="0.25">
      <c r="A248" s="23" t="s">
        <v>19</v>
      </c>
      <c r="B248" s="7" t="s">
        <v>161</v>
      </c>
      <c r="C248" s="7" t="s">
        <v>20</v>
      </c>
      <c r="D248" s="8">
        <v>10253032</v>
      </c>
      <c r="E248" s="14">
        <f t="shared" si="7"/>
        <v>-231095.74000000022</v>
      </c>
      <c r="F248" s="50">
        <v>10021936.26</v>
      </c>
      <c r="G248" s="50">
        <f t="shared" si="6"/>
        <v>-3767940.95</v>
      </c>
      <c r="H248" s="50">
        <v>6253995.3099999996</v>
      </c>
    </row>
    <row r="249" spans="1:8" outlineLevel="4" x14ac:dyDescent="0.25">
      <c r="A249" s="23" t="s">
        <v>104</v>
      </c>
      <c r="B249" s="7" t="s">
        <v>161</v>
      </c>
      <c r="C249" s="7" t="s">
        <v>105</v>
      </c>
      <c r="D249" s="8">
        <v>100000</v>
      </c>
      <c r="E249" s="14">
        <f t="shared" si="7"/>
        <v>0</v>
      </c>
      <c r="F249" s="50">
        <f>F250</f>
        <v>100000</v>
      </c>
      <c r="G249" s="50">
        <f t="shared" si="6"/>
        <v>316700</v>
      </c>
      <c r="H249" s="50">
        <f>H250</f>
        <v>416700</v>
      </c>
    </row>
    <row r="250" spans="1:8" outlineLevel="5" x14ac:dyDescent="0.25">
      <c r="A250" s="23" t="s">
        <v>162</v>
      </c>
      <c r="B250" s="7" t="s">
        <v>161</v>
      </c>
      <c r="C250" s="7" t="s">
        <v>163</v>
      </c>
      <c r="D250" s="8">
        <v>100000</v>
      </c>
      <c r="E250" s="14">
        <f t="shared" si="7"/>
        <v>0</v>
      </c>
      <c r="F250" s="50">
        <v>100000</v>
      </c>
      <c r="G250" s="50">
        <f t="shared" si="6"/>
        <v>316700</v>
      </c>
      <c r="H250" s="50">
        <v>416700</v>
      </c>
    </row>
    <row r="251" spans="1:8" outlineLevel="4" x14ac:dyDescent="0.25">
      <c r="A251" s="23" t="s">
        <v>21</v>
      </c>
      <c r="B251" s="7" t="s">
        <v>161</v>
      </c>
      <c r="C251" s="7" t="s">
        <v>22</v>
      </c>
      <c r="D251" s="8">
        <v>5235000</v>
      </c>
      <c r="E251" s="14">
        <f t="shared" si="7"/>
        <v>10495732</v>
      </c>
      <c r="F251" s="50">
        <f>F252</f>
        <v>15730732</v>
      </c>
      <c r="G251" s="50">
        <f t="shared" si="6"/>
        <v>-15485600</v>
      </c>
      <c r="H251" s="50">
        <f>H252</f>
        <v>245132</v>
      </c>
    </row>
    <row r="252" spans="1:8" outlineLevel="5" x14ac:dyDescent="0.25">
      <c r="A252" s="23" t="s">
        <v>23</v>
      </c>
      <c r="B252" s="7" t="s">
        <v>161</v>
      </c>
      <c r="C252" s="7" t="s">
        <v>24</v>
      </c>
      <c r="D252" s="8">
        <v>5235000</v>
      </c>
      <c r="E252" s="14">
        <f t="shared" si="7"/>
        <v>10495732</v>
      </c>
      <c r="F252" s="50">
        <v>15730732</v>
      </c>
      <c r="G252" s="50">
        <f t="shared" si="6"/>
        <v>-15485600</v>
      </c>
      <c r="H252" s="50">
        <v>245132</v>
      </c>
    </row>
    <row r="253" spans="1:8" outlineLevel="3" x14ac:dyDescent="0.25">
      <c r="A253" s="23" t="s">
        <v>7</v>
      </c>
      <c r="B253" s="7" t="s">
        <v>164</v>
      </c>
      <c r="C253" s="7"/>
      <c r="D253" s="8">
        <v>3040573</v>
      </c>
      <c r="E253" s="14">
        <f t="shared" si="7"/>
        <v>0</v>
      </c>
      <c r="F253" s="56">
        <v>3040573</v>
      </c>
      <c r="G253" s="50">
        <f t="shared" si="6"/>
        <v>-83139.080000000075</v>
      </c>
      <c r="H253" s="56">
        <f>H254+H256</f>
        <v>2957433.92</v>
      </c>
    </row>
    <row r="254" spans="1:8" ht="39" outlineLevel="4" x14ac:dyDescent="0.25">
      <c r="A254" s="23" t="s">
        <v>9</v>
      </c>
      <c r="B254" s="7" t="s">
        <v>164</v>
      </c>
      <c r="C254" s="7" t="s">
        <v>10</v>
      </c>
      <c r="D254" s="8">
        <v>2726573</v>
      </c>
      <c r="E254" s="14">
        <f t="shared" si="7"/>
        <v>0</v>
      </c>
      <c r="F254" s="57">
        <v>2726573</v>
      </c>
      <c r="G254" s="50">
        <f t="shared" si="6"/>
        <v>-48548.790000000037</v>
      </c>
      <c r="H254" s="57">
        <f>H255</f>
        <v>2678024.21</v>
      </c>
    </row>
    <row r="255" spans="1:8" outlineLevel="5" x14ac:dyDescent="0.25">
      <c r="A255" s="23" t="s">
        <v>11</v>
      </c>
      <c r="B255" s="7" t="s">
        <v>164</v>
      </c>
      <c r="C255" s="7" t="s">
        <v>12</v>
      </c>
      <c r="D255" s="8">
        <v>2726573</v>
      </c>
      <c r="E255" s="14">
        <f t="shared" si="7"/>
        <v>0</v>
      </c>
      <c r="F255" s="57">
        <v>2726573</v>
      </c>
      <c r="G255" s="50">
        <f t="shared" si="6"/>
        <v>-48548.790000000037</v>
      </c>
      <c r="H255" s="57">
        <v>2678024.21</v>
      </c>
    </row>
    <row r="256" spans="1:8" ht="26.25" outlineLevel="4" x14ac:dyDescent="0.25">
      <c r="A256" s="23" t="s">
        <v>17</v>
      </c>
      <c r="B256" s="7" t="s">
        <v>164</v>
      </c>
      <c r="C256" s="7" t="s">
        <v>18</v>
      </c>
      <c r="D256" s="8">
        <v>314000</v>
      </c>
      <c r="E256" s="14">
        <f t="shared" si="7"/>
        <v>0</v>
      </c>
      <c r="F256" s="57">
        <v>314000</v>
      </c>
      <c r="G256" s="50">
        <f t="shared" si="6"/>
        <v>-34590.289999999979</v>
      </c>
      <c r="H256" s="57">
        <f>H257</f>
        <v>279409.71000000002</v>
      </c>
    </row>
    <row r="257" spans="1:8" ht="26.25" outlineLevel="5" x14ac:dyDescent="0.25">
      <c r="A257" s="23" t="s">
        <v>19</v>
      </c>
      <c r="B257" s="7" t="s">
        <v>164</v>
      </c>
      <c r="C257" s="7" t="s">
        <v>20</v>
      </c>
      <c r="D257" s="8">
        <v>314000</v>
      </c>
      <c r="E257" s="14">
        <f t="shared" si="7"/>
        <v>0</v>
      </c>
      <c r="F257" s="57">
        <v>314000</v>
      </c>
      <c r="G257" s="50">
        <f t="shared" si="6"/>
        <v>-34590.289999999979</v>
      </c>
      <c r="H257" s="57">
        <v>279409.71000000002</v>
      </c>
    </row>
    <row r="258" spans="1:8" ht="26.25" outlineLevel="2" x14ac:dyDescent="0.25">
      <c r="A258" s="23" t="s">
        <v>165</v>
      </c>
      <c r="B258" s="7" t="s">
        <v>166</v>
      </c>
      <c r="C258" s="7"/>
      <c r="D258" s="8">
        <v>480000</v>
      </c>
      <c r="E258" s="14">
        <f t="shared" si="7"/>
        <v>0</v>
      </c>
      <c r="F258" s="57">
        <v>480000</v>
      </c>
      <c r="G258" s="50">
        <f t="shared" si="6"/>
        <v>54857.209999999963</v>
      </c>
      <c r="H258" s="57">
        <f>H259</f>
        <v>534857.21</v>
      </c>
    </row>
    <row r="259" spans="1:8" outlineLevel="3" x14ac:dyDescent="0.25">
      <c r="A259" s="23" t="s">
        <v>167</v>
      </c>
      <c r="B259" s="7" t="s">
        <v>168</v>
      </c>
      <c r="C259" s="7"/>
      <c r="D259" s="8">
        <v>480000</v>
      </c>
      <c r="E259" s="14">
        <f t="shared" si="7"/>
        <v>0</v>
      </c>
      <c r="F259" s="57">
        <v>480000</v>
      </c>
      <c r="G259" s="50">
        <f t="shared" si="6"/>
        <v>54857.209999999963</v>
      </c>
      <c r="H259" s="57">
        <f>H260</f>
        <v>534857.21</v>
      </c>
    </row>
    <row r="260" spans="1:8" ht="26.25" outlineLevel="4" x14ac:dyDescent="0.25">
      <c r="A260" s="23" t="s">
        <v>17</v>
      </c>
      <c r="B260" s="7" t="s">
        <v>168</v>
      </c>
      <c r="C260" s="7" t="s">
        <v>18</v>
      </c>
      <c r="D260" s="8">
        <v>480000</v>
      </c>
      <c r="E260" s="14">
        <f t="shared" si="7"/>
        <v>0</v>
      </c>
      <c r="F260" s="57">
        <v>480000</v>
      </c>
      <c r="G260" s="50">
        <f t="shared" si="6"/>
        <v>54857.209999999963</v>
      </c>
      <c r="H260" s="57">
        <f>H261</f>
        <v>534857.21</v>
      </c>
    </row>
    <row r="261" spans="1:8" ht="26.25" outlineLevel="5" x14ac:dyDescent="0.25">
      <c r="A261" s="23" t="s">
        <v>19</v>
      </c>
      <c r="B261" s="7" t="s">
        <v>168</v>
      </c>
      <c r="C261" s="7" t="s">
        <v>20</v>
      </c>
      <c r="D261" s="8">
        <v>480000</v>
      </c>
      <c r="E261" s="14">
        <f t="shared" si="7"/>
        <v>0</v>
      </c>
      <c r="F261" s="57">
        <v>480000</v>
      </c>
      <c r="G261" s="50">
        <f t="shared" si="6"/>
        <v>54857.209999999963</v>
      </c>
      <c r="H261" s="57">
        <v>534857.21</v>
      </c>
    </row>
    <row r="262" spans="1:8" outlineLevel="2" x14ac:dyDescent="0.25">
      <c r="A262" s="23" t="s">
        <v>169</v>
      </c>
      <c r="B262" s="7" t="s">
        <v>170</v>
      </c>
      <c r="C262" s="7"/>
      <c r="D262" s="8">
        <v>200000</v>
      </c>
      <c r="E262" s="14">
        <f t="shared" si="7"/>
        <v>0</v>
      </c>
      <c r="F262" s="57">
        <v>200000</v>
      </c>
      <c r="G262" s="50">
        <f t="shared" si="6"/>
        <v>-99346</v>
      </c>
      <c r="H262" s="57">
        <f>H263</f>
        <v>100654</v>
      </c>
    </row>
    <row r="263" spans="1:8" outlineLevel="3" x14ac:dyDescent="0.25">
      <c r="A263" s="23" t="s">
        <v>171</v>
      </c>
      <c r="B263" s="7" t="s">
        <v>172</v>
      </c>
      <c r="C263" s="7"/>
      <c r="D263" s="8">
        <v>200000</v>
      </c>
      <c r="E263" s="14">
        <f t="shared" si="7"/>
        <v>0</v>
      </c>
      <c r="F263" s="57">
        <v>200000</v>
      </c>
      <c r="G263" s="50">
        <f t="shared" si="6"/>
        <v>-99346</v>
      </c>
      <c r="H263" s="57">
        <f>H264</f>
        <v>100654</v>
      </c>
    </row>
    <row r="264" spans="1:8" ht="26.25" outlineLevel="4" x14ac:dyDescent="0.25">
      <c r="A264" s="23" t="s">
        <v>17</v>
      </c>
      <c r="B264" s="7" t="s">
        <v>172</v>
      </c>
      <c r="C264" s="7" t="s">
        <v>18</v>
      </c>
      <c r="D264" s="8">
        <v>200000</v>
      </c>
      <c r="E264" s="14">
        <f t="shared" si="7"/>
        <v>0</v>
      </c>
      <c r="F264" s="57">
        <v>200000</v>
      </c>
      <c r="G264" s="50">
        <f t="shared" si="6"/>
        <v>-99346</v>
      </c>
      <c r="H264" s="57">
        <f>H265</f>
        <v>100654</v>
      </c>
    </row>
    <row r="265" spans="1:8" ht="26.25" outlineLevel="5" x14ac:dyDescent="0.25">
      <c r="A265" s="23" t="s">
        <v>19</v>
      </c>
      <c r="B265" s="7" t="s">
        <v>172</v>
      </c>
      <c r="C265" s="7" t="s">
        <v>20</v>
      </c>
      <c r="D265" s="8">
        <v>200000</v>
      </c>
      <c r="E265" s="14">
        <f t="shared" si="7"/>
        <v>0</v>
      </c>
      <c r="F265" s="58">
        <v>200000</v>
      </c>
      <c r="G265" s="50">
        <f t="shared" ref="G265:G328" si="8">H265-F265</f>
        <v>-99346</v>
      </c>
      <c r="H265" s="58">
        <v>100654</v>
      </c>
    </row>
    <row r="266" spans="1:8" ht="26.25" x14ac:dyDescent="0.25">
      <c r="A266" s="22" t="s">
        <v>173</v>
      </c>
      <c r="B266" s="5" t="s">
        <v>174</v>
      </c>
      <c r="C266" s="5"/>
      <c r="D266" s="15">
        <v>49773585.140000001</v>
      </c>
      <c r="E266" s="14">
        <f t="shared" si="7"/>
        <v>519029.24000000209</v>
      </c>
      <c r="F266" s="54">
        <f>F267+F270++F273+F276+F281+F288+F293+F298+F303</f>
        <v>50292614.380000003</v>
      </c>
      <c r="G266" s="50">
        <f t="shared" si="8"/>
        <v>2016988.3899999931</v>
      </c>
      <c r="H266" s="54">
        <f>H267+H270++H273+H276+H281+H288+H293+H298+H303</f>
        <v>52309602.769999996</v>
      </c>
    </row>
    <row r="267" spans="1:8" ht="77.25" outlineLevel="3" x14ac:dyDescent="0.25">
      <c r="A267" s="23" t="s">
        <v>175</v>
      </c>
      <c r="B267" s="7" t="s">
        <v>176</v>
      </c>
      <c r="C267" s="7"/>
      <c r="D267" s="16">
        <v>2734000</v>
      </c>
      <c r="E267" s="14">
        <f t="shared" si="7"/>
        <v>0</v>
      </c>
      <c r="F267" s="33">
        <v>2734000</v>
      </c>
      <c r="G267" s="50">
        <f t="shared" si="8"/>
        <v>0</v>
      </c>
      <c r="H267" s="33">
        <v>2734000</v>
      </c>
    </row>
    <row r="268" spans="1:8" outlineLevel="4" x14ac:dyDescent="0.25">
      <c r="A268" s="23" t="s">
        <v>177</v>
      </c>
      <c r="B268" s="7" t="s">
        <v>176</v>
      </c>
      <c r="C268" s="7" t="s">
        <v>178</v>
      </c>
      <c r="D268" s="16">
        <v>2734000</v>
      </c>
      <c r="E268" s="14">
        <f t="shared" si="7"/>
        <v>0</v>
      </c>
      <c r="F268" s="31">
        <v>2734000</v>
      </c>
      <c r="G268" s="50">
        <f t="shared" si="8"/>
        <v>0</v>
      </c>
      <c r="H268" s="31">
        <v>2734000</v>
      </c>
    </row>
    <row r="269" spans="1:8" outlineLevel="5" x14ac:dyDescent="0.25">
      <c r="A269" s="23" t="s">
        <v>179</v>
      </c>
      <c r="B269" s="7" t="s">
        <v>176</v>
      </c>
      <c r="C269" s="7" t="s">
        <v>180</v>
      </c>
      <c r="D269" s="16">
        <v>2734000</v>
      </c>
      <c r="E269" s="14">
        <f t="shared" si="7"/>
        <v>0</v>
      </c>
      <c r="F269" s="32">
        <v>2734000</v>
      </c>
      <c r="G269" s="50">
        <f t="shared" si="8"/>
        <v>0</v>
      </c>
      <c r="H269" s="32">
        <v>2734000</v>
      </c>
    </row>
    <row r="270" spans="1:8" ht="39" outlineLevel="3" x14ac:dyDescent="0.25">
      <c r="A270" s="23" t="s">
        <v>181</v>
      </c>
      <c r="B270" s="7" t="s">
        <v>182</v>
      </c>
      <c r="C270" s="7"/>
      <c r="D270" s="16">
        <v>8163000</v>
      </c>
      <c r="E270" s="14">
        <f t="shared" si="7"/>
        <v>793000</v>
      </c>
      <c r="F270" s="33">
        <f>F271</f>
        <v>8956000</v>
      </c>
      <c r="G270" s="50">
        <f t="shared" si="8"/>
        <v>0</v>
      </c>
      <c r="H270" s="33">
        <f>H271</f>
        <v>8956000</v>
      </c>
    </row>
    <row r="271" spans="1:8" outlineLevel="4" x14ac:dyDescent="0.25">
      <c r="A271" s="23" t="s">
        <v>177</v>
      </c>
      <c r="B271" s="7" t="s">
        <v>182</v>
      </c>
      <c r="C271" s="7" t="s">
        <v>178</v>
      </c>
      <c r="D271" s="16">
        <v>8163000</v>
      </c>
      <c r="E271" s="14">
        <f t="shared" si="7"/>
        <v>793000</v>
      </c>
      <c r="F271" s="31">
        <f>F272</f>
        <v>8956000</v>
      </c>
      <c r="G271" s="50">
        <f t="shared" si="8"/>
        <v>0</v>
      </c>
      <c r="H271" s="31">
        <f>H272</f>
        <v>8956000</v>
      </c>
    </row>
    <row r="272" spans="1:8" outlineLevel="5" x14ac:dyDescent="0.25">
      <c r="A272" s="23" t="s">
        <v>179</v>
      </c>
      <c r="B272" s="7" t="s">
        <v>182</v>
      </c>
      <c r="C272" s="7" t="s">
        <v>180</v>
      </c>
      <c r="D272" s="16">
        <v>8163000</v>
      </c>
      <c r="E272" s="14">
        <f t="shared" si="7"/>
        <v>793000</v>
      </c>
      <c r="F272" s="31">
        <f>8163000+793000</f>
        <v>8956000</v>
      </c>
      <c r="G272" s="50">
        <f t="shared" si="8"/>
        <v>0</v>
      </c>
      <c r="H272" s="31">
        <f>8163000+793000</f>
        <v>8956000</v>
      </c>
    </row>
    <row r="273" spans="1:8" outlineLevel="3" x14ac:dyDescent="0.25">
      <c r="A273" s="23" t="s">
        <v>183</v>
      </c>
      <c r="B273" s="7" t="s">
        <v>184</v>
      </c>
      <c r="C273" s="7"/>
      <c r="D273" s="16">
        <v>1000000</v>
      </c>
      <c r="E273" s="14">
        <f t="shared" si="7"/>
        <v>0</v>
      </c>
      <c r="F273" s="31">
        <v>1000000</v>
      </c>
      <c r="G273" s="50">
        <f t="shared" si="8"/>
        <v>0</v>
      </c>
      <c r="H273" s="31">
        <v>1000000</v>
      </c>
    </row>
    <row r="274" spans="1:8" outlineLevel="4" x14ac:dyDescent="0.25">
      <c r="A274" s="23" t="s">
        <v>177</v>
      </c>
      <c r="B274" s="7" t="s">
        <v>184</v>
      </c>
      <c r="C274" s="7" t="s">
        <v>178</v>
      </c>
      <c r="D274" s="16">
        <v>1000000</v>
      </c>
      <c r="E274" s="14">
        <f t="shared" si="7"/>
        <v>0</v>
      </c>
      <c r="F274" s="31">
        <v>1000000</v>
      </c>
      <c r="G274" s="50">
        <f t="shared" si="8"/>
        <v>0</v>
      </c>
      <c r="H274" s="31">
        <v>1000000</v>
      </c>
    </row>
    <row r="275" spans="1:8" outlineLevel="5" x14ac:dyDescent="0.25">
      <c r="A275" s="23" t="s">
        <v>179</v>
      </c>
      <c r="B275" s="7" t="s">
        <v>184</v>
      </c>
      <c r="C275" s="7" t="s">
        <v>180</v>
      </c>
      <c r="D275" s="16">
        <v>1000000</v>
      </c>
      <c r="E275" s="14">
        <f t="shared" si="7"/>
        <v>0</v>
      </c>
      <c r="F275" s="32">
        <v>1000000</v>
      </c>
      <c r="G275" s="50">
        <f t="shared" si="8"/>
        <v>0</v>
      </c>
      <c r="H275" s="32">
        <v>1000000</v>
      </c>
    </row>
    <row r="276" spans="1:8" outlineLevel="1" x14ac:dyDescent="0.25">
      <c r="A276" s="23" t="s">
        <v>185</v>
      </c>
      <c r="B276" s="7" t="s">
        <v>186</v>
      </c>
      <c r="C276" s="7"/>
      <c r="D276" s="16">
        <v>29216585.140000001</v>
      </c>
      <c r="E276" s="14">
        <f t="shared" si="7"/>
        <v>-2258658.34</v>
      </c>
      <c r="F276" s="50">
        <f>F277</f>
        <v>26957926.800000001</v>
      </c>
      <c r="G276" s="50">
        <f t="shared" si="8"/>
        <v>0</v>
      </c>
      <c r="H276" s="50">
        <f>H277</f>
        <v>26957926.800000001</v>
      </c>
    </row>
    <row r="277" spans="1:8" ht="26.25" outlineLevel="2" x14ac:dyDescent="0.25">
      <c r="A277" s="23" t="s">
        <v>187</v>
      </c>
      <c r="B277" s="7" t="s">
        <v>188</v>
      </c>
      <c r="C277" s="7"/>
      <c r="D277" s="16">
        <v>29216585.140000001</v>
      </c>
      <c r="E277" s="14">
        <f t="shared" si="7"/>
        <v>-2258658.34</v>
      </c>
      <c r="F277" s="50">
        <f>F278</f>
        <v>26957926.800000001</v>
      </c>
      <c r="G277" s="50">
        <f t="shared" si="8"/>
        <v>0</v>
      </c>
      <c r="H277" s="50">
        <f>H278</f>
        <v>26957926.800000001</v>
      </c>
    </row>
    <row r="278" spans="1:8" outlineLevel="3" x14ac:dyDescent="0.25">
      <c r="A278" s="23" t="s">
        <v>189</v>
      </c>
      <c r="B278" s="7" t="s">
        <v>190</v>
      </c>
      <c r="C278" s="7"/>
      <c r="D278" s="16">
        <v>29216585.140000001</v>
      </c>
      <c r="E278" s="14">
        <f t="shared" si="7"/>
        <v>-2258658.34</v>
      </c>
      <c r="F278" s="50">
        <f>F279</f>
        <v>26957926.800000001</v>
      </c>
      <c r="G278" s="50">
        <f t="shared" si="8"/>
        <v>0</v>
      </c>
      <c r="H278" s="50">
        <f>H279</f>
        <v>26957926.800000001</v>
      </c>
    </row>
    <row r="279" spans="1:8" outlineLevel="4" x14ac:dyDescent="0.25">
      <c r="A279" s="23" t="s">
        <v>104</v>
      </c>
      <c r="B279" s="7" t="s">
        <v>190</v>
      </c>
      <c r="C279" s="7" t="s">
        <v>105</v>
      </c>
      <c r="D279" s="16">
        <v>29216585.140000001</v>
      </c>
      <c r="E279" s="14">
        <f t="shared" si="7"/>
        <v>-2258658.34</v>
      </c>
      <c r="F279" s="50">
        <f>F280</f>
        <v>26957926.800000001</v>
      </c>
      <c r="G279" s="50">
        <f t="shared" si="8"/>
        <v>0</v>
      </c>
      <c r="H279" s="50">
        <f>H280</f>
        <v>26957926.800000001</v>
      </c>
    </row>
    <row r="280" spans="1:8" ht="26.25" outlineLevel="5" x14ac:dyDescent="0.25">
      <c r="A280" s="23" t="s">
        <v>106</v>
      </c>
      <c r="B280" s="7" t="s">
        <v>190</v>
      </c>
      <c r="C280" s="7" t="s">
        <v>107</v>
      </c>
      <c r="D280" s="16">
        <v>29216585.140000001</v>
      </c>
      <c r="E280" s="14">
        <f t="shared" si="7"/>
        <v>-2258658.34</v>
      </c>
      <c r="F280" s="50">
        <f>28218445.1-1260518.3</f>
        <v>26957926.800000001</v>
      </c>
      <c r="G280" s="50">
        <f t="shared" si="8"/>
        <v>0</v>
      </c>
      <c r="H280" s="50">
        <f>28218445.1-1260518.3</f>
        <v>26957926.800000001</v>
      </c>
    </row>
    <row r="281" spans="1:8" outlineLevel="1" x14ac:dyDescent="0.25">
      <c r="A281" s="23" t="s">
        <v>191</v>
      </c>
      <c r="B281" s="7" t="s">
        <v>192</v>
      </c>
      <c r="C281" s="7"/>
      <c r="D281" s="16">
        <v>2600000</v>
      </c>
      <c r="E281" s="14">
        <f t="shared" si="7"/>
        <v>200000</v>
      </c>
      <c r="F281" s="50">
        <f>F282</f>
        <v>2800000</v>
      </c>
      <c r="G281" s="50">
        <f t="shared" si="8"/>
        <v>5097304.33</v>
      </c>
      <c r="H281" s="50">
        <f>H282</f>
        <v>7897304.3300000001</v>
      </c>
    </row>
    <row r="282" spans="1:8" ht="39" outlineLevel="2" x14ac:dyDescent="0.25">
      <c r="A282" s="23" t="s">
        <v>193</v>
      </c>
      <c r="B282" s="7" t="s">
        <v>194</v>
      </c>
      <c r="C282" s="7"/>
      <c r="D282" s="16">
        <v>2600000</v>
      </c>
      <c r="E282" s="14">
        <f t="shared" si="7"/>
        <v>200000</v>
      </c>
      <c r="F282" s="50">
        <f>F283</f>
        <v>2800000</v>
      </c>
      <c r="G282" s="50">
        <f t="shared" si="8"/>
        <v>5097304.33</v>
      </c>
      <c r="H282" s="50">
        <f>H283</f>
        <v>7897304.3300000001</v>
      </c>
    </row>
    <row r="283" spans="1:8" ht="26.25" outlineLevel="3" x14ac:dyDescent="0.25">
      <c r="A283" s="23" t="s">
        <v>195</v>
      </c>
      <c r="B283" s="7" t="s">
        <v>196</v>
      </c>
      <c r="C283" s="7"/>
      <c r="D283" s="16">
        <v>2600000</v>
      </c>
      <c r="E283" s="14">
        <f t="shared" si="7"/>
        <v>200000</v>
      </c>
      <c r="F283" s="50">
        <f>F284+F286</f>
        <v>2800000</v>
      </c>
      <c r="G283" s="50">
        <f t="shared" si="8"/>
        <v>5097304.33</v>
      </c>
      <c r="H283" s="50">
        <f>H284+H286</f>
        <v>7897304.3300000001</v>
      </c>
    </row>
    <row r="284" spans="1:8" ht="26.25" outlineLevel="4" x14ac:dyDescent="0.25">
      <c r="A284" s="23" t="s">
        <v>17</v>
      </c>
      <c r="B284" s="7" t="s">
        <v>196</v>
      </c>
      <c r="C284" s="7" t="s">
        <v>18</v>
      </c>
      <c r="D284" s="16">
        <v>2600000</v>
      </c>
      <c r="E284" s="14">
        <f t="shared" si="7"/>
        <v>-1799908.79</v>
      </c>
      <c r="F284" s="50">
        <f>F285</f>
        <v>800091.21</v>
      </c>
      <c r="G284" s="50">
        <f t="shared" si="8"/>
        <v>-800091.21</v>
      </c>
      <c r="H284" s="50">
        <f>H285</f>
        <v>0</v>
      </c>
    </row>
    <row r="285" spans="1:8" ht="26.25" outlineLevel="5" x14ac:dyDescent="0.25">
      <c r="A285" s="23" t="s">
        <v>19</v>
      </c>
      <c r="B285" s="7" t="s">
        <v>196</v>
      </c>
      <c r="C285" s="7" t="s">
        <v>20</v>
      </c>
      <c r="D285" s="16">
        <v>2600000</v>
      </c>
      <c r="E285" s="14">
        <f t="shared" si="7"/>
        <v>-1799908.79</v>
      </c>
      <c r="F285" s="50">
        <v>800091.21</v>
      </c>
      <c r="G285" s="50">
        <f t="shared" si="8"/>
        <v>-800091.21</v>
      </c>
      <c r="H285" s="50">
        <v>0</v>
      </c>
    </row>
    <row r="286" spans="1:8" outlineLevel="5" x14ac:dyDescent="0.25">
      <c r="A286" s="23" t="s">
        <v>177</v>
      </c>
      <c r="B286" s="7" t="s">
        <v>196</v>
      </c>
      <c r="C286" s="7" t="s">
        <v>178</v>
      </c>
      <c r="D286" s="16"/>
      <c r="E286" s="14"/>
      <c r="F286" s="50">
        <f>F287</f>
        <v>1999908.79</v>
      </c>
      <c r="G286" s="50">
        <f t="shared" si="8"/>
        <v>5897395.54</v>
      </c>
      <c r="H286" s="50">
        <f>H287</f>
        <v>7897304.3300000001</v>
      </c>
    </row>
    <row r="287" spans="1:8" outlineLevel="5" x14ac:dyDescent="0.25">
      <c r="A287" s="23" t="s">
        <v>179</v>
      </c>
      <c r="B287" s="7" t="s">
        <v>196</v>
      </c>
      <c r="C287" s="7" t="s">
        <v>180</v>
      </c>
      <c r="D287" s="16"/>
      <c r="E287" s="14"/>
      <c r="F287" s="50">
        <v>1999908.79</v>
      </c>
      <c r="G287" s="50">
        <f t="shared" si="8"/>
        <v>5897395.54</v>
      </c>
      <c r="H287" s="50">
        <v>7897304.3300000001</v>
      </c>
    </row>
    <row r="288" spans="1:8" ht="26.25" outlineLevel="1" x14ac:dyDescent="0.25">
      <c r="A288" s="23" t="s">
        <v>197</v>
      </c>
      <c r="B288" s="7" t="s">
        <v>198</v>
      </c>
      <c r="C288" s="7"/>
      <c r="D288" s="16">
        <v>1000000</v>
      </c>
      <c r="E288" s="14">
        <f t="shared" si="7"/>
        <v>2457657.17</v>
      </c>
      <c r="F288" s="50">
        <f>F289</f>
        <v>3457657.17</v>
      </c>
      <c r="G288" s="50">
        <f t="shared" si="8"/>
        <v>359451.73</v>
      </c>
      <c r="H288" s="50">
        <f>H289</f>
        <v>3817108.9</v>
      </c>
    </row>
    <row r="289" spans="1:8" ht="26.25" outlineLevel="2" x14ac:dyDescent="0.25">
      <c r="A289" s="23" t="s">
        <v>199</v>
      </c>
      <c r="B289" s="7" t="s">
        <v>200</v>
      </c>
      <c r="C289" s="7"/>
      <c r="D289" s="16">
        <v>1000000</v>
      </c>
      <c r="E289" s="14">
        <f t="shared" si="7"/>
        <v>2457657.17</v>
      </c>
      <c r="F289" s="50">
        <f>F290</f>
        <v>3457657.17</v>
      </c>
      <c r="G289" s="50">
        <f t="shared" si="8"/>
        <v>359451.73</v>
      </c>
      <c r="H289" s="50">
        <f>H290</f>
        <v>3817108.9</v>
      </c>
    </row>
    <row r="290" spans="1:8" ht="39" outlineLevel="3" x14ac:dyDescent="0.25">
      <c r="A290" s="23" t="s">
        <v>201</v>
      </c>
      <c r="B290" s="7" t="s">
        <v>202</v>
      </c>
      <c r="C290" s="7"/>
      <c r="D290" s="16">
        <v>1000000</v>
      </c>
      <c r="E290" s="14">
        <f t="shared" si="7"/>
        <v>2457657.17</v>
      </c>
      <c r="F290" s="50">
        <f>F291</f>
        <v>3457657.17</v>
      </c>
      <c r="G290" s="50">
        <f t="shared" si="8"/>
        <v>359451.73</v>
      </c>
      <c r="H290" s="50">
        <f>H291</f>
        <v>3817108.9</v>
      </c>
    </row>
    <row r="291" spans="1:8" ht="26.25" outlineLevel="4" x14ac:dyDescent="0.25">
      <c r="A291" s="23" t="s">
        <v>17</v>
      </c>
      <c r="B291" s="7" t="s">
        <v>202</v>
      </c>
      <c r="C291" s="7" t="s">
        <v>18</v>
      </c>
      <c r="D291" s="16">
        <v>1000000</v>
      </c>
      <c r="E291" s="14">
        <f t="shared" si="7"/>
        <v>2457657.17</v>
      </c>
      <c r="F291" s="50">
        <f>F292</f>
        <v>3457657.17</v>
      </c>
      <c r="G291" s="50">
        <f t="shared" si="8"/>
        <v>359451.73</v>
      </c>
      <c r="H291" s="50">
        <f>H292</f>
        <v>3817108.9</v>
      </c>
    </row>
    <row r="292" spans="1:8" ht="26.25" outlineLevel="5" x14ac:dyDescent="0.25">
      <c r="A292" s="23" t="s">
        <v>19</v>
      </c>
      <c r="B292" s="7" t="s">
        <v>202</v>
      </c>
      <c r="C292" s="7" t="s">
        <v>20</v>
      </c>
      <c r="D292" s="16">
        <v>1000000</v>
      </c>
      <c r="E292" s="14">
        <f t="shared" si="7"/>
        <v>2457657.17</v>
      </c>
      <c r="F292" s="50">
        <v>3457657.17</v>
      </c>
      <c r="G292" s="50">
        <f t="shared" si="8"/>
        <v>359451.73</v>
      </c>
      <c r="H292" s="50">
        <v>3817108.9</v>
      </c>
    </row>
    <row r="293" spans="1:8" ht="26.25" outlineLevel="1" x14ac:dyDescent="0.25">
      <c r="A293" s="23" t="s">
        <v>203</v>
      </c>
      <c r="B293" s="7" t="s">
        <v>204</v>
      </c>
      <c r="C293" s="7"/>
      <c r="D293" s="16">
        <v>4000000</v>
      </c>
      <c r="E293" s="14">
        <f t="shared" si="7"/>
        <v>-600000</v>
      </c>
      <c r="F293" s="33">
        <f>F294</f>
        <v>3400000</v>
      </c>
      <c r="G293" s="50">
        <f t="shared" si="8"/>
        <v>-3400000</v>
      </c>
      <c r="H293" s="33">
        <f>H294</f>
        <v>0</v>
      </c>
    </row>
    <row r="294" spans="1:8" ht="26.25" outlineLevel="2" x14ac:dyDescent="0.25">
      <c r="A294" s="23" t="s">
        <v>205</v>
      </c>
      <c r="B294" s="7" t="s">
        <v>206</v>
      </c>
      <c r="C294" s="7"/>
      <c r="D294" s="16">
        <v>4000000</v>
      </c>
      <c r="E294" s="14">
        <f t="shared" si="7"/>
        <v>-600000</v>
      </c>
      <c r="F294" s="31">
        <f>F295</f>
        <v>3400000</v>
      </c>
      <c r="G294" s="50">
        <f t="shared" si="8"/>
        <v>-3400000</v>
      </c>
      <c r="H294" s="31">
        <f>H295</f>
        <v>0</v>
      </c>
    </row>
    <row r="295" spans="1:8" ht="26.25" outlineLevel="3" x14ac:dyDescent="0.25">
      <c r="A295" s="23" t="s">
        <v>207</v>
      </c>
      <c r="B295" s="7" t="s">
        <v>208</v>
      </c>
      <c r="C295" s="7"/>
      <c r="D295" s="16">
        <v>4000000</v>
      </c>
      <c r="E295" s="14">
        <f t="shared" si="7"/>
        <v>-600000</v>
      </c>
      <c r="F295" s="31">
        <f>F296</f>
        <v>3400000</v>
      </c>
      <c r="G295" s="50">
        <f t="shared" si="8"/>
        <v>-3400000</v>
      </c>
      <c r="H295" s="31">
        <f>H296</f>
        <v>0</v>
      </c>
    </row>
    <row r="296" spans="1:8" outlineLevel="4" x14ac:dyDescent="0.25">
      <c r="A296" s="23" t="s">
        <v>209</v>
      </c>
      <c r="B296" s="7" t="s">
        <v>208</v>
      </c>
      <c r="C296" s="7" t="s">
        <v>210</v>
      </c>
      <c r="D296" s="16">
        <v>4000000</v>
      </c>
      <c r="E296" s="14">
        <f t="shared" si="7"/>
        <v>-600000</v>
      </c>
      <c r="F296" s="31">
        <f>F297</f>
        <v>3400000</v>
      </c>
      <c r="G296" s="50">
        <f t="shared" si="8"/>
        <v>-3400000</v>
      </c>
      <c r="H296" s="31">
        <f>H297</f>
        <v>0</v>
      </c>
    </row>
    <row r="297" spans="1:8" outlineLevel="5" x14ac:dyDescent="0.25">
      <c r="A297" s="23" t="s">
        <v>211</v>
      </c>
      <c r="B297" s="7" t="s">
        <v>208</v>
      </c>
      <c r="C297" s="7" t="s">
        <v>212</v>
      </c>
      <c r="D297" s="16">
        <v>4000000</v>
      </c>
      <c r="E297" s="14">
        <f t="shared" si="7"/>
        <v>-600000</v>
      </c>
      <c r="F297" s="32">
        <v>3400000</v>
      </c>
      <c r="G297" s="50">
        <f t="shared" si="8"/>
        <v>-3400000</v>
      </c>
      <c r="H297" s="32">
        <v>0</v>
      </c>
    </row>
    <row r="298" spans="1:8" outlineLevel="1" x14ac:dyDescent="0.25">
      <c r="A298" s="23" t="s">
        <v>213</v>
      </c>
      <c r="B298" s="7" t="s">
        <v>214</v>
      </c>
      <c r="C298" s="7"/>
      <c r="D298" s="16">
        <v>60000</v>
      </c>
      <c r="E298" s="14">
        <f t="shared" si="7"/>
        <v>363.73999999999796</v>
      </c>
      <c r="F298" s="35">
        <f>F299</f>
        <v>60363.74</v>
      </c>
      <c r="G298" s="50">
        <f t="shared" si="8"/>
        <v>0</v>
      </c>
      <c r="H298" s="35">
        <f>H299</f>
        <v>60363.74</v>
      </c>
    </row>
    <row r="299" spans="1:8" outlineLevel="2" x14ac:dyDescent="0.25">
      <c r="A299" s="23" t="s">
        <v>215</v>
      </c>
      <c r="B299" s="7" t="s">
        <v>216</v>
      </c>
      <c r="C299" s="7"/>
      <c r="D299" s="16">
        <v>60000</v>
      </c>
      <c r="E299" s="14">
        <f t="shared" ref="E299:E364" si="9">F299-D299</f>
        <v>363.73999999999796</v>
      </c>
      <c r="F299" s="36">
        <f>F300</f>
        <v>60363.74</v>
      </c>
      <c r="G299" s="50">
        <f t="shared" si="8"/>
        <v>0</v>
      </c>
      <c r="H299" s="36">
        <f>H300</f>
        <v>60363.74</v>
      </c>
    </row>
    <row r="300" spans="1:8" outlineLevel="3" x14ac:dyDescent="0.25">
      <c r="A300" s="23" t="s">
        <v>217</v>
      </c>
      <c r="B300" s="7" t="s">
        <v>218</v>
      </c>
      <c r="C300" s="7"/>
      <c r="D300" s="16">
        <v>60000</v>
      </c>
      <c r="E300" s="14">
        <f t="shared" si="9"/>
        <v>363.73999999999796</v>
      </c>
      <c r="F300" s="36">
        <f>F301</f>
        <v>60363.74</v>
      </c>
      <c r="G300" s="50">
        <f t="shared" si="8"/>
        <v>0</v>
      </c>
      <c r="H300" s="36">
        <f>H301</f>
        <v>60363.74</v>
      </c>
    </row>
    <row r="301" spans="1:8" ht="26.25" outlineLevel="4" x14ac:dyDescent="0.25">
      <c r="A301" s="23" t="s">
        <v>17</v>
      </c>
      <c r="B301" s="7" t="s">
        <v>218</v>
      </c>
      <c r="C301" s="7" t="s">
        <v>18</v>
      </c>
      <c r="D301" s="16">
        <v>60000</v>
      </c>
      <c r="E301" s="14">
        <f t="shared" si="9"/>
        <v>363.73999999999796</v>
      </c>
      <c r="F301" s="36">
        <f>F302</f>
        <v>60363.74</v>
      </c>
      <c r="G301" s="50">
        <f t="shared" si="8"/>
        <v>0</v>
      </c>
      <c r="H301" s="36">
        <f>H302</f>
        <v>60363.74</v>
      </c>
    </row>
    <row r="302" spans="1:8" ht="26.25" outlineLevel="5" x14ac:dyDescent="0.25">
      <c r="A302" s="23" t="s">
        <v>19</v>
      </c>
      <c r="B302" s="7" t="s">
        <v>218</v>
      </c>
      <c r="C302" s="7" t="s">
        <v>20</v>
      </c>
      <c r="D302" s="16">
        <v>60000</v>
      </c>
      <c r="E302" s="14">
        <f t="shared" si="9"/>
        <v>363.73999999999796</v>
      </c>
      <c r="F302" s="37">
        <v>60363.74</v>
      </c>
      <c r="G302" s="50">
        <f t="shared" si="8"/>
        <v>0</v>
      </c>
      <c r="H302" s="37">
        <v>60363.74</v>
      </c>
    </row>
    <row r="303" spans="1:8" ht="26.25" outlineLevel="1" x14ac:dyDescent="0.25">
      <c r="A303" s="23" t="s">
        <v>219</v>
      </c>
      <c r="B303" s="7" t="s">
        <v>220</v>
      </c>
      <c r="C303" s="7"/>
      <c r="D303" s="16">
        <v>1000000</v>
      </c>
      <c r="E303" s="14">
        <f t="shared" si="9"/>
        <v>-73333.329999999958</v>
      </c>
      <c r="F303" s="50">
        <f>F304</f>
        <v>926666.67</v>
      </c>
      <c r="G303" s="50">
        <f t="shared" si="8"/>
        <v>-39767.670000000042</v>
      </c>
      <c r="H303" s="50">
        <f>H304</f>
        <v>886899</v>
      </c>
    </row>
    <row r="304" spans="1:8" ht="26.25" outlineLevel="2" x14ac:dyDescent="0.25">
      <c r="A304" s="23" t="s">
        <v>221</v>
      </c>
      <c r="B304" s="7" t="s">
        <v>222</v>
      </c>
      <c r="C304" s="7"/>
      <c r="D304" s="16">
        <v>1000000</v>
      </c>
      <c r="E304" s="14">
        <f t="shared" si="9"/>
        <v>-73333.329999999958</v>
      </c>
      <c r="F304" s="50">
        <f>F305</f>
        <v>926666.67</v>
      </c>
      <c r="G304" s="50">
        <f t="shared" si="8"/>
        <v>-39767.670000000042</v>
      </c>
      <c r="H304" s="50">
        <f>H305</f>
        <v>886899</v>
      </c>
    </row>
    <row r="305" spans="1:8" ht="102.75" outlineLevel="3" x14ac:dyDescent="0.25">
      <c r="A305" s="23" t="s">
        <v>223</v>
      </c>
      <c r="B305" s="7" t="s">
        <v>224</v>
      </c>
      <c r="C305" s="7"/>
      <c r="D305" s="16">
        <v>1000000</v>
      </c>
      <c r="E305" s="14">
        <f t="shared" si="9"/>
        <v>-73333.329999999958</v>
      </c>
      <c r="F305" s="50">
        <f>F306</f>
        <v>926666.67</v>
      </c>
      <c r="G305" s="50">
        <f t="shared" si="8"/>
        <v>-39767.670000000042</v>
      </c>
      <c r="H305" s="50">
        <f>H306</f>
        <v>886899</v>
      </c>
    </row>
    <row r="306" spans="1:8" ht="26.25" outlineLevel="4" x14ac:dyDescent="0.25">
      <c r="A306" s="23" t="s">
        <v>17</v>
      </c>
      <c r="B306" s="7" t="s">
        <v>224</v>
      </c>
      <c r="C306" s="7" t="s">
        <v>18</v>
      </c>
      <c r="D306" s="16">
        <v>1000000</v>
      </c>
      <c r="E306" s="14">
        <f t="shared" si="9"/>
        <v>-73333.329999999958</v>
      </c>
      <c r="F306" s="50">
        <f>F307</f>
        <v>926666.67</v>
      </c>
      <c r="G306" s="50">
        <f t="shared" si="8"/>
        <v>-39767.670000000042</v>
      </c>
      <c r="H306" s="50">
        <f>H307</f>
        <v>886899</v>
      </c>
    </row>
    <row r="307" spans="1:8" ht="26.25" outlineLevel="5" x14ac:dyDescent="0.25">
      <c r="A307" s="23" t="s">
        <v>19</v>
      </c>
      <c r="B307" s="7" t="s">
        <v>224</v>
      </c>
      <c r="C307" s="7" t="s">
        <v>20</v>
      </c>
      <c r="D307" s="16">
        <v>1000000</v>
      </c>
      <c r="E307" s="14">
        <f t="shared" si="9"/>
        <v>-73333.329999999958</v>
      </c>
      <c r="F307" s="50">
        <v>926666.67</v>
      </c>
      <c r="G307" s="50">
        <f t="shared" si="8"/>
        <v>-39767.670000000042</v>
      </c>
      <c r="H307" s="50">
        <v>886899</v>
      </c>
    </row>
    <row r="308" spans="1:8" x14ac:dyDescent="0.25">
      <c r="A308" s="22" t="s">
        <v>225</v>
      </c>
      <c r="B308" s="5" t="s">
        <v>226</v>
      </c>
      <c r="C308" s="5"/>
      <c r="D308" s="15">
        <v>1076600</v>
      </c>
      <c r="E308" s="14">
        <f t="shared" si="9"/>
        <v>1545</v>
      </c>
      <c r="F308" s="54">
        <f>F309+F318</f>
        <v>1078145</v>
      </c>
      <c r="G308" s="50">
        <f t="shared" si="8"/>
        <v>-162573.53000000003</v>
      </c>
      <c r="H308" s="54">
        <f>H309+H318</f>
        <v>915571.47</v>
      </c>
    </row>
    <row r="309" spans="1:8" outlineLevel="1" x14ac:dyDescent="0.25">
      <c r="A309" s="23" t="s">
        <v>227</v>
      </c>
      <c r="B309" s="7" t="s">
        <v>228</v>
      </c>
      <c r="C309" s="7"/>
      <c r="D309" s="16">
        <v>380000</v>
      </c>
      <c r="E309" s="14">
        <f t="shared" si="9"/>
        <v>0</v>
      </c>
      <c r="F309" s="33">
        <v>380000</v>
      </c>
      <c r="G309" s="50">
        <f t="shared" si="8"/>
        <v>-3335.75</v>
      </c>
      <c r="H309" s="33">
        <f>H310</f>
        <v>376664.25</v>
      </c>
    </row>
    <row r="310" spans="1:8" ht="26.25" outlineLevel="2" x14ac:dyDescent="0.25">
      <c r="A310" s="23" t="s">
        <v>229</v>
      </c>
      <c r="B310" s="7" t="s">
        <v>230</v>
      </c>
      <c r="C310" s="7"/>
      <c r="D310" s="16">
        <v>80000</v>
      </c>
      <c r="E310" s="14">
        <f t="shared" si="9"/>
        <v>0</v>
      </c>
      <c r="F310" s="31">
        <v>80000</v>
      </c>
      <c r="G310" s="50">
        <f t="shared" si="8"/>
        <v>296664.25</v>
      </c>
      <c r="H310" s="31">
        <f>H311+H314</f>
        <v>376664.25</v>
      </c>
    </row>
    <row r="311" spans="1:8" outlineLevel="3" x14ac:dyDescent="0.25">
      <c r="A311" s="23" t="s">
        <v>231</v>
      </c>
      <c r="B311" s="7" t="s">
        <v>232</v>
      </c>
      <c r="C311" s="7"/>
      <c r="D311" s="16">
        <v>80000</v>
      </c>
      <c r="E311" s="14">
        <f t="shared" si="9"/>
        <v>0</v>
      </c>
      <c r="F311" s="31">
        <v>80000</v>
      </c>
      <c r="G311" s="50">
        <f t="shared" si="8"/>
        <v>-5136.3000000000029</v>
      </c>
      <c r="H311" s="31">
        <f>H312</f>
        <v>74863.7</v>
      </c>
    </row>
    <row r="312" spans="1:8" ht="39" outlineLevel="4" x14ac:dyDescent="0.25">
      <c r="A312" s="23" t="s">
        <v>9</v>
      </c>
      <c r="B312" s="7" t="s">
        <v>232</v>
      </c>
      <c r="C312" s="7" t="s">
        <v>10</v>
      </c>
      <c r="D312" s="16">
        <v>80000</v>
      </c>
      <c r="E312" s="14">
        <f t="shared" si="9"/>
        <v>0</v>
      </c>
      <c r="F312" s="31">
        <v>80000</v>
      </c>
      <c r="G312" s="50">
        <f t="shared" si="8"/>
        <v>-5136.3000000000029</v>
      </c>
      <c r="H312" s="31">
        <f>H313</f>
        <v>74863.7</v>
      </c>
    </row>
    <row r="313" spans="1:8" outlineLevel="5" x14ac:dyDescent="0.25">
      <c r="A313" s="23" t="s">
        <v>15</v>
      </c>
      <c r="B313" s="7" t="s">
        <v>232</v>
      </c>
      <c r="C313" s="7" t="s">
        <v>16</v>
      </c>
      <c r="D313" s="16">
        <v>80000</v>
      </c>
      <c r="E313" s="14">
        <f t="shared" si="9"/>
        <v>0</v>
      </c>
      <c r="F313" s="31">
        <v>80000</v>
      </c>
      <c r="G313" s="50">
        <f t="shared" si="8"/>
        <v>-5136.3000000000029</v>
      </c>
      <c r="H313" s="31">
        <v>74863.7</v>
      </c>
    </row>
    <row r="314" spans="1:8" ht="26.25" outlineLevel="2" x14ac:dyDescent="0.25">
      <c r="A314" s="23" t="s">
        <v>233</v>
      </c>
      <c r="B314" s="7" t="s">
        <v>234</v>
      </c>
      <c r="C314" s="7"/>
      <c r="D314" s="16">
        <v>300000</v>
      </c>
      <c r="E314" s="14">
        <f t="shared" si="9"/>
        <v>0</v>
      </c>
      <c r="F314" s="31">
        <v>300000</v>
      </c>
      <c r="G314" s="50">
        <f t="shared" si="8"/>
        <v>1800.5499999999884</v>
      </c>
      <c r="H314" s="31">
        <f>H315</f>
        <v>301800.55</v>
      </c>
    </row>
    <row r="315" spans="1:8" outlineLevel="3" x14ac:dyDescent="0.25">
      <c r="A315" s="23" t="s">
        <v>235</v>
      </c>
      <c r="B315" s="7" t="s">
        <v>236</v>
      </c>
      <c r="C315" s="7"/>
      <c r="D315" s="16">
        <v>300000</v>
      </c>
      <c r="E315" s="14">
        <f t="shared" si="9"/>
        <v>0</v>
      </c>
      <c r="F315" s="31">
        <v>300000</v>
      </c>
      <c r="G315" s="50">
        <f t="shared" si="8"/>
        <v>1800.5499999999884</v>
      </c>
      <c r="H315" s="31">
        <f>H316</f>
        <v>301800.55</v>
      </c>
    </row>
    <row r="316" spans="1:8" ht="39" outlineLevel="4" x14ac:dyDescent="0.25">
      <c r="A316" s="23" t="s">
        <v>9</v>
      </c>
      <c r="B316" s="7" t="s">
        <v>236</v>
      </c>
      <c r="C316" s="7" t="s">
        <v>10</v>
      </c>
      <c r="D316" s="16">
        <v>300000</v>
      </c>
      <c r="E316" s="14">
        <f t="shared" si="9"/>
        <v>0</v>
      </c>
      <c r="F316" s="31">
        <v>300000</v>
      </c>
      <c r="G316" s="50">
        <f t="shared" si="8"/>
        <v>1800.5499999999884</v>
      </c>
      <c r="H316" s="31">
        <f>H317</f>
        <v>301800.55</v>
      </c>
    </row>
    <row r="317" spans="1:8" outlineLevel="5" x14ac:dyDescent="0.25">
      <c r="A317" s="23" t="s">
        <v>15</v>
      </c>
      <c r="B317" s="7" t="s">
        <v>236</v>
      </c>
      <c r="C317" s="7" t="s">
        <v>16</v>
      </c>
      <c r="D317" s="16">
        <v>300000</v>
      </c>
      <c r="E317" s="14">
        <f t="shared" si="9"/>
        <v>0</v>
      </c>
      <c r="F317" s="32">
        <v>300000</v>
      </c>
      <c r="G317" s="50">
        <f t="shared" si="8"/>
        <v>1800.5499999999884</v>
      </c>
      <c r="H317" s="32">
        <v>301800.55</v>
      </c>
    </row>
    <row r="318" spans="1:8" outlineLevel="1" x14ac:dyDescent="0.25">
      <c r="A318" s="23" t="s">
        <v>237</v>
      </c>
      <c r="B318" s="7" t="s">
        <v>238</v>
      </c>
      <c r="C318" s="7"/>
      <c r="D318" s="16">
        <v>696600</v>
      </c>
      <c r="E318" s="14">
        <f t="shared" si="9"/>
        <v>1545</v>
      </c>
      <c r="F318" s="50">
        <f>F319</f>
        <v>698145</v>
      </c>
      <c r="G318" s="50">
        <f t="shared" si="8"/>
        <v>-159237.78000000003</v>
      </c>
      <c r="H318" s="50">
        <f>H319</f>
        <v>538907.22</v>
      </c>
    </row>
    <row r="319" spans="1:8" ht="26.25" outlineLevel="2" x14ac:dyDescent="0.25">
      <c r="A319" s="23" t="s">
        <v>239</v>
      </c>
      <c r="B319" s="7" t="s">
        <v>240</v>
      </c>
      <c r="C319" s="7"/>
      <c r="D319" s="16">
        <v>696600</v>
      </c>
      <c r="E319" s="14">
        <f t="shared" si="9"/>
        <v>1545</v>
      </c>
      <c r="F319" s="50">
        <f>F320</f>
        <v>698145</v>
      </c>
      <c r="G319" s="50">
        <f t="shared" si="8"/>
        <v>-159237.78000000003</v>
      </c>
      <c r="H319" s="50">
        <f>H320</f>
        <v>538907.22</v>
      </c>
    </row>
    <row r="320" spans="1:8" ht="26.25" outlineLevel="3" x14ac:dyDescent="0.25">
      <c r="A320" s="23" t="s">
        <v>241</v>
      </c>
      <c r="B320" s="7" t="s">
        <v>242</v>
      </c>
      <c r="C320" s="7"/>
      <c r="D320" s="16">
        <v>696600</v>
      </c>
      <c r="E320" s="14">
        <f t="shared" si="9"/>
        <v>1545</v>
      </c>
      <c r="F320" s="50">
        <f>F321</f>
        <v>698145</v>
      </c>
      <c r="G320" s="50">
        <f t="shared" si="8"/>
        <v>-159237.78000000003</v>
      </c>
      <c r="H320" s="50">
        <f>H321</f>
        <v>538907.22</v>
      </c>
    </row>
    <row r="321" spans="1:8" ht="26.25" outlineLevel="4" x14ac:dyDescent="0.25">
      <c r="A321" s="23" t="s">
        <v>17</v>
      </c>
      <c r="B321" s="7" t="s">
        <v>242</v>
      </c>
      <c r="C321" s="7" t="s">
        <v>18</v>
      </c>
      <c r="D321" s="16">
        <v>696600</v>
      </c>
      <c r="E321" s="14">
        <f t="shared" si="9"/>
        <v>1545</v>
      </c>
      <c r="F321" s="50">
        <f>F322</f>
        <v>698145</v>
      </c>
      <c r="G321" s="50">
        <f t="shared" si="8"/>
        <v>-159237.78000000003</v>
      </c>
      <c r="H321" s="50">
        <f>H322</f>
        <v>538907.22</v>
      </c>
    </row>
    <row r="322" spans="1:8" ht="26.25" outlineLevel="5" x14ac:dyDescent="0.25">
      <c r="A322" s="23" t="s">
        <v>19</v>
      </c>
      <c r="B322" s="7" t="s">
        <v>242</v>
      </c>
      <c r="C322" s="7" t="s">
        <v>20</v>
      </c>
      <c r="D322" s="16">
        <v>696600</v>
      </c>
      <c r="E322" s="14">
        <f t="shared" si="9"/>
        <v>1545</v>
      </c>
      <c r="F322" s="50">
        <v>698145</v>
      </c>
      <c r="G322" s="50">
        <f t="shared" si="8"/>
        <v>-159237.78000000003</v>
      </c>
      <c r="H322" s="50">
        <v>538907.22</v>
      </c>
    </row>
    <row r="323" spans="1:8" ht="26.25" hidden="1" x14ac:dyDescent="0.25">
      <c r="A323" s="22" t="s">
        <v>243</v>
      </c>
      <c r="B323" s="5" t="s">
        <v>244</v>
      </c>
      <c r="C323" s="5"/>
      <c r="D323" s="15">
        <v>1000000</v>
      </c>
      <c r="E323" s="14">
        <f t="shared" si="9"/>
        <v>-1000000</v>
      </c>
      <c r="F323" s="30">
        <v>0</v>
      </c>
      <c r="G323" s="50">
        <f t="shared" si="8"/>
        <v>0</v>
      </c>
      <c r="H323" s="30">
        <v>0</v>
      </c>
    </row>
    <row r="324" spans="1:8" ht="26.25" hidden="1" outlineLevel="1" x14ac:dyDescent="0.25">
      <c r="A324" s="23" t="s">
        <v>245</v>
      </c>
      <c r="B324" s="7" t="s">
        <v>246</v>
      </c>
      <c r="C324" s="7"/>
      <c r="D324" s="16">
        <v>1000000</v>
      </c>
      <c r="E324" s="14">
        <f t="shared" si="9"/>
        <v>-1000000</v>
      </c>
      <c r="F324" s="31">
        <v>0</v>
      </c>
      <c r="G324" s="50">
        <f t="shared" si="8"/>
        <v>0</v>
      </c>
      <c r="H324" s="31">
        <v>0</v>
      </c>
    </row>
    <row r="325" spans="1:8" ht="26.25" hidden="1" outlineLevel="2" x14ac:dyDescent="0.25">
      <c r="A325" s="23" t="s">
        <v>247</v>
      </c>
      <c r="B325" s="7" t="s">
        <v>248</v>
      </c>
      <c r="C325" s="7"/>
      <c r="D325" s="16">
        <v>1000000</v>
      </c>
      <c r="E325" s="14">
        <f t="shared" si="9"/>
        <v>-1000000</v>
      </c>
      <c r="F325" s="31">
        <v>0</v>
      </c>
      <c r="G325" s="50">
        <f t="shared" si="8"/>
        <v>0</v>
      </c>
      <c r="H325" s="31">
        <v>0</v>
      </c>
    </row>
    <row r="326" spans="1:8" hidden="1" outlineLevel="3" x14ac:dyDescent="0.25">
      <c r="A326" s="23" t="s">
        <v>249</v>
      </c>
      <c r="B326" s="7" t="s">
        <v>250</v>
      </c>
      <c r="C326" s="7"/>
      <c r="D326" s="16">
        <v>1000000</v>
      </c>
      <c r="E326" s="14">
        <f t="shared" si="9"/>
        <v>-1000000</v>
      </c>
      <c r="F326" s="31">
        <v>0</v>
      </c>
      <c r="G326" s="50">
        <f t="shared" si="8"/>
        <v>0</v>
      </c>
      <c r="H326" s="31">
        <v>0</v>
      </c>
    </row>
    <row r="327" spans="1:8" hidden="1" outlineLevel="4" x14ac:dyDescent="0.25">
      <c r="A327" s="23" t="s">
        <v>104</v>
      </c>
      <c r="B327" s="7" t="s">
        <v>250</v>
      </c>
      <c r="C327" s="7" t="s">
        <v>105</v>
      </c>
      <c r="D327" s="16">
        <v>1000000</v>
      </c>
      <c r="E327" s="14">
        <f t="shared" si="9"/>
        <v>-1000000</v>
      </c>
      <c r="F327" s="31">
        <v>0</v>
      </c>
      <c r="G327" s="50">
        <f t="shared" si="8"/>
        <v>0</v>
      </c>
      <c r="H327" s="31">
        <v>0</v>
      </c>
    </row>
    <row r="328" spans="1:8" ht="26.25" hidden="1" outlineLevel="5" x14ac:dyDescent="0.25">
      <c r="A328" s="23" t="s">
        <v>106</v>
      </c>
      <c r="B328" s="7" t="s">
        <v>250</v>
      </c>
      <c r="C328" s="7" t="s">
        <v>107</v>
      </c>
      <c r="D328" s="16">
        <v>1000000</v>
      </c>
      <c r="E328" s="14">
        <f t="shared" si="9"/>
        <v>-1000000</v>
      </c>
      <c r="F328" s="32">
        <v>0</v>
      </c>
      <c r="G328" s="50">
        <f t="shared" si="8"/>
        <v>0</v>
      </c>
      <c r="H328" s="32">
        <v>0</v>
      </c>
    </row>
    <row r="329" spans="1:8" ht="26.25" collapsed="1" x14ac:dyDescent="0.25">
      <c r="A329" s="22" t="s">
        <v>251</v>
      </c>
      <c r="B329" s="5" t="s">
        <v>252</v>
      </c>
      <c r="C329" s="5"/>
      <c r="D329" s="15">
        <v>53840394</v>
      </c>
      <c r="E329" s="14">
        <f t="shared" si="9"/>
        <v>-1528066.2300000042</v>
      </c>
      <c r="F329" s="54">
        <f>F330+F358+F371+F375+F385+F391+F403</f>
        <v>52312327.769999996</v>
      </c>
      <c r="G329" s="50">
        <f t="shared" ref="G329:G392" si="10">H329-F329</f>
        <v>-20474733.619999997</v>
      </c>
      <c r="H329" s="54">
        <f>H330+H358+H371+H375+H385+H391+H403</f>
        <v>31837594.149999999</v>
      </c>
    </row>
    <row r="330" spans="1:8" ht="26.25" outlineLevel="2" x14ac:dyDescent="0.25">
      <c r="A330" s="23" t="s">
        <v>253</v>
      </c>
      <c r="B330" s="7" t="s">
        <v>254</v>
      </c>
      <c r="C330" s="7"/>
      <c r="D330" s="16">
        <v>13174151</v>
      </c>
      <c r="E330" s="14">
        <f t="shared" si="9"/>
        <v>67887.460000000894</v>
      </c>
      <c r="F330" s="50">
        <f>F331+F336+F341+F344+F347+F350+F355</f>
        <v>13242038.460000001</v>
      </c>
      <c r="G330" s="50">
        <f t="shared" si="10"/>
        <v>-2166065.370000001</v>
      </c>
      <c r="H330" s="50">
        <f>H331+H336+H341+H344+H347+H350+H355</f>
        <v>11075973.09</v>
      </c>
    </row>
    <row r="331" spans="1:8" outlineLevel="3" x14ac:dyDescent="0.25">
      <c r="A331" s="23" t="s">
        <v>13</v>
      </c>
      <c r="B331" s="7" t="s">
        <v>255</v>
      </c>
      <c r="C331" s="7"/>
      <c r="D331" s="16">
        <v>6330000</v>
      </c>
      <c r="E331" s="14">
        <f t="shared" si="9"/>
        <v>0</v>
      </c>
      <c r="F331" s="44">
        <v>6330000</v>
      </c>
      <c r="G331" s="50">
        <f t="shared" si="10"/>
        <v>1220958.5700000003</v>
      </c>
      <c r="H331" s="44">
        <f>H332+H334</f>
        <v>7550958.5700000003</v>
      </c>
    </row>
    <row r="332" spans="1:8" ht="39" outlineLevel="4" x14ac:dyDescent="0.25">
      <c r="A332" s="23" t="s">
        <v>9</v>
      </c>
      <c r="B332" s="7" t="s">
        <v>255</v>
      </c>
      <c r="C332" s="7" t="s">
        <v>10</v>
      </c>
      <c r="D332" s="16">
        <v>5900000</v>
      </c>
      <c r="E332" s="14">
        <f t="shared" si="9"/>
        <v>0</v>
      </c>
      <c r="F332" s="33">
        <v>5900000</v>
      </c>
      <c r="G332" s="50">
        <f t="shared" si="10"/>
        <v>1284351.6200000001</v>
      </c>
      <c r="H332" s="33">
        <f>H333</f>
        <v>7184351.6200000001</v>
      </c>
    </row>
    <row r="333" spans="1:8" outlineLevel="5" x14ac:dyDescent="0.25">
      <c r="A333" s="23" t="s">
        <v>15</v>
      </c>
      <c r="B333" s="7" t="s">
        <v>255</v>
      </c>
      <c r="C333" s="7" t="s">
        <v>16</v>
      </c>
      <c r="D333" s="16">
        <v>5900000</v>
      </c>
      <c r="E333" s="14">
        <f t="shared" si="9"/>
        <v>0</v>
      </c>
      <c r="F333" s="31">
        <v>5900000</v>
      </c>
      <c r="G333" s="50">
        <f t="shared" si="10"/>
        <v>1284351.6200000001</v>
      </c>
      <c r="H333" s="31">
        <v>7184351.6200000001</v>
      </c>
    </row>
    <row r="334" spans="1:8" ht="26.25" outlineLevel="4" x14ac:dyDescent="0.25">
      <c r="A334" s="23" t="s">
        <v>17</v>
      </c>
      <c r="B334" s="7" t="s">
        <v>255</v>
      </c>
      <c r="C334" s="7" t="s">
        <v>18</v>
      </c>
      <c r="D334" s="16">
        <v>430000</v>
      </c>
      <c r="E334" s="14">
        <f t="shared" si="9"/>
        <v>0</v>
      </c>
      <c r="F334" s="31">
        <v>430000</v>
      </c>
      <c r="G334" s="50">
        <f t="shared" si="10"/>
        <v>-63393.049999999988</v>
      </c>
      <c r="H334" s="31">
        <f>H335</f>
        <v>366606.95</v>
      </c>
    </row>
    <row r="335" spans="1:8" ht="26.25" outlineLevel="5" x14ac:dyDescent="0.25">
      <c r="A335" s="23" t="s">
        <v>19</v>
      </c>
      <c r="B335" s="7" t="s">
        <v>255</v>
      </c>
      <c r="C335" s="7" t="s">
        <v>20</v>
      </c>
      <c r="D335" s="16">
        <v>430000</v>
      </c>
      <c r="E335" s="14">
        <f t="shared" si="9"/>
        <v>0</v>
      </c>
      <c r="F335" s="32">
        <v>430000</v>
      </c>
      <c r="G335" s="50">
        <f t="shared" si="10"/>
        <v>-63393.049999999988</v>
      </c>
      <c r="H335" s="32">
        <v>366606.95</v>
      </c>
    </row>
    <row r="336" spans="1:8" outlineLevel="3" x14ac:dyDescent="0.25">
      <c r="A336" s="23" t="s">
        <v>256</v>
      </c>
      <c r="B336" s="7" t="s">
        <v>257</v>
      </c>
      <c r="C336" s="7"/>
      <c r="D336" s="16">
        <v>2400000</v>
      </c>
      <c r="E336" s="14">
        <f t="shared" si="9"/>
        <v>0</v>
      </c>
      <c r="F336" s="50">
        <f>F339+F337</f>
        <v>2400000</v>
      </c>
      <c r="G336" s="50">
        <f t="shared" si="10"/>
        <v>-2300000</v>
      </c>
      <c r="H336" s="50">
        <f>H339+H337</f>
        <v>100000</v>
      </c>
    </row>
    <row r="337" spans="1:8" outlineLevel="3" x14ac:dyDescent="0.25">
      <c r="A337" s="23" t="s">
        <v>104</v>
      </c>
      <c r="B337" s="7" t="s">
        <v>257</v>
      </c>
      <c r="C337" s="7" t="s">
        <v>105</v>
      </c>
      <c r="D337" s="16"/>
      <c r="E337" s="14"/>
      <c r="F337" s="50">
        <f>F338</f>
        <v>10000</v>
      </c>
      <c r="G337" s="50">
        <f t="shared" si="10"/>
        <v>90000</v>
      </c>
      <c r="H337" s="50">
        <f>H338</f>
        <v>100000</v>
      </c>
    </row>
    <row r="338" spans="1:8" ht="15.75" customHeight="1" outlineLevel="3" x14ac:dyDescent="0.25">
      <c r="A338" s="23" t="s">
        <v>106</v>
      </c>
      <c r="B338" s="7" t="s">
        <v>257</v>
      </c>
      <c r="C338" s="7" t="s">
        <v>107</v>
      </c>
      <c r="D338" s="16"/>
      <c r="E338" s="14"/>
      <c r="F338" s="50">
        <v>10000</v>
      </c>
      <c r="G338" s="50">
        <f t="shared" si="10"/>
        <v>90000</v>
      </c>
      <c r="H338" s="50">
        <v>100000</v>
      </c>
    </row>
    <row r="339" spans="1:8" outlineLevel="4" x14ac:dyDescent="0.25">
      <c r="A339" s="23" t="s">
        <v>21</v>
      </c>
      <c r="B339" s="7" t="s">
        <v>257</v>
      </c>
      <c r="C339" s="7" t="s">
        <v>22</v>
      </c>
      <c r="D339" s="16">
        <v>2400000</v>
      </c>
      <c r="E339" s="14">
        <f t="shared" si="9"/>
        <v>-10000</v>
      </c>
      <c r="F339" s="50">
        <f>F340</f>
        <v>2390000</v>
      </c>
      <c r="G339" s="50">
        <f t="shared" si="10"/>
        <v>-2390000</v>
      </c>
      <c r="H339" s="50">
        <f>H340</f>
        <v>0</v>
      </c>
    </row>
    <row r="340" spans="1:8" outlineLevel="5" x14ac:dyDescent="0.25">
      <c r="A340" s="23" t="s">
        <v>258</v>
      </c>
      <c r="B340" s="7" t="s">
        <v>257</v>
      </c>
      <c r="C340" s="7" t="s">
        <v>259</v>
      </c>
      <c r="D340" s="16">
        <v>2400000</v>
      </c>
      <c r="E340" s="14">
        <f t="shared" si="9"/>
        <v>-10000</v>
      </c>
      <c r="F340" s="50">
        <v>2390000</v>
      </c>
      <c r="G340" s="50">
        <f t="shared" si="10"/>
        <v>-2390000</v>
      </c>
      <c r="H340" s="50">
        <v>0</v>
      </c>
    </row>
    <row r="341" spans="1:8" ht="26.25" outlineLevel="3" x14ac:dyDescent="0.25">
      <c r="A341" s="23" t="s">
        <v>260</v>
      </c>
      <c r="B341" s="7" t="s">
        <v>261</v>
      </c>
      <c r="C341" s="7"/>
      <c r="D341" s="16">
        <v>20000</v>
      </c>
      <c r="E341" s="14">
        <f t="shared" si="9"/>
        <v>6099.9199999999983</v>
      </c>
      <c r="F341" s="50">
        <f>F342</f>
        <v>26099.919999999998</v>
      </c>
      <c r="G341" s="50">
        <f t="shared" si="10"/>
        <v>-8975.32</v>
      </c>
      <c r="H341" s="50">
        <f>H342</f>
        <v>17124.599999999999</v>
      </c>
    </row>
    <row r="342" spans="1:8" ht="26.25" outlineLevel="4" x14ac:dyDescent="0.25">
      <c r="A342" s="23" t="s">
        <v>17</v>
      </c>
      <c r="B342" s="7" t="s">
        <v>261</v>
      </c>
      <c r="C342" s="7" t="s">
        <v>18</v>
      </c>
      <c r="D342" s="16">
        <v>20000</v>
      </c>
      <c r="E342" s="14">
        <f t="shared" si="9"/>
        <v>6099.9199999999983</v>
      </c>
      <c r="F342" s="50">
        <f>F343</f>
        <v>26099.919999999998</v>
      </c>
      <c r="G342" s="50">
        <f t="shared" si="10"/>
        <v>-8975.32</v>
      </c>
      <c r="H342" s="50">
        <f>H343</f>
        <v>17124.599999999999</v>
      </c>
    </row>
    <row r="343" spans="1:8" ht="26.25" outlineLevel="5" x14ac:dyDescent="0.25">
      <c r="A343" s="23" t="s">
        <v>19</v>
      </c>
      <c r="B343" s="7" t="s">
        <v>261</v>
      </c>
      <c r="C343" s="7" t="s">
        <v>20</v>
      </c>
      <c r="D343" s="16">
        <v>20000</v>
      </c>
      <c r="E343" s="14">
        <f t="shared" si="9"/>
        <v>6099.9199999999983</v>
      </c>
      <c r="F343" s="50">
        <v>26099.919999999998</v>
      </c>
      <c r="G343" s="50">
        <f t="shared" si="10"/>
        <v>-8975.32</v>
      </c>
      <c r="H343" s="50">
        <v>17124.599999999999</v>
      </c>
    </row>
    <row r="344" spans="1:8" ht="26.25" outlineLevel="3" x14ac:dyDescent="0.25">
      <c r="A344" s="23" t="s">
        <v>262</v>
      </c>
      <c r="B344" s="7" t="s">
        <v>263</v>
      </c>
      <c r="C344" s="7"/>
      <c r="D344" s="16">
        <v>30000</v>
      </c>
      <c r="E344" s="14">
        <f t="shared" si="9"/>
        <v>0</v>
      </c>
      <c r="F344" s="33">
        <v>30000</v>
      </c>
      <c r="G344" s="50">
        <f t="shared" si="10"/>
        <v>-15400</v>
      </c>
      <c r="H344" s="33">
        <f>H345</f>
        <v>14600</v>
      </c>
    </row>
    <row r="345" spans="1:8" ht="26.25" outlineLevel="4" x14ac:dyDescent="0.25">
      <c r="A345" s="23" t="s">
        <v>17</v>
      </c>
      <c r="B345" s="7" t="s">
        <v>263</v>
      </c>
      <c r="C345" s="7" t="s">
        <v>18</v>
      </c>
      <c r="D345" s="16">
        <v>30000</v>
      </c>
      <c r="E345" s="14">
        <f t="shared" si="9"/>
        <v>0</v>
      </c>
      <c r="F345" s="31">
        <v>30000</v>
      </c>
      <c r="G345" s="50">
        <f t="shared" si="10"/>
        <v>-15400</v>
      </c>
      <c r="H345" s="31">
        <f>H346</f>
        <v>14600</v>
      </c>
    </row>
    <row r="346" spans="1:8" ht="26.25" outlineLevel="5" x14ac:dyDescent="0.25">
      <c r="A346" s="23" t="s">
        <v>19</v>
      </c>
      <c r="B346" s="7" t="s">
        <v>263</v>
      </c>
      <c r="C346" s="7" t="s">
        <v>20</v>
      </c>
      <c r="D346" s="16">
        <v>30000</v>
      </c>
      <c r="E346" s="14">
        <f t="shared" si="9"/>
        <v>0</v>
      </c>
      <c r="F346" s="31">
        <v>30000</v>
      </c>
      <c r="G346" s="50">
        <f t="shared" si="10"/>
        <v>-15400</v>
      </c>
      <c r="H346" s="31">
        <v>14600</v>
      </c>
    </row>
    <row r="347" spans="1:8" ht="26.25" outlineLevel="3" x14ac:dyDescent="0.25">
      <c r="A347" s="23" t="s">
        <v>264</v>
      </c>
      <c r="B347" s="7" t="s">
        <v>265</v>
      </c>
      <c r="C347" s="7"/>
      <c r="D347" s="16">
        <v>50000</v>
      </c>
      <c r="E347" s="14">
        <f t="shared" si="9"/>
        <v>0</v>
      </c>
      <c r="F347" s="31">
        <v>50000</v>
      </c>
      <c r="G347" s="50">
        <f t="shared" si="10"/>
        <v>-5278.6299999999974</v>
      </c>
      <c r="H347" s="31">
        <f>H348</f>
        <v>44721.37</v>
      </c>
    </row>
    <row r="348" spans="1:8" ht="26.25" outlineLevel="4" x14ac:dyDescent="0.25">
      <c r="A348" s="23" t="s">
        <v>17</v>
      </c>
      <c r="B348" s="7" t="s">
        <v>265</v>
      </c>
      <c r="C348" s="7" t="s">
        <v>18</v>
      </c>
      <c r="D348" s="16">
        <v>50000</v>
      </c>
      <c r="E348" s="14">
        <f t="shared" si="9"/>
        <v>0</v>
      </c>
      <c r="F348" s="31">
        <v>50000</v>
      </c>
      <c r="G348" s="50">
        <f t="shared" si="10"/>
        <v>-5278.6299999999974</v>
      </c>
      <c r="H348" s="31">
        <f>H349</f>
        <v>44721.37</v>
      </c>
    </row>
    <row r="349" spans="1:8" ht="26.25" outlineLevel="5" x14ac:dyDescent="0.25">
      <c r="A349" s="23" t="s">
        <v>19</v>
      </c>
      <c r="B349" s="7" t="s">
        <v>265</v>
      </c>
      <c r="C349" s="7" t="s">
        <v>20</v>
      </c>
      <c r="D349" s="16">
        <v>50000</v>
      </c>
      <c r="E349" s="14">
        <f t="shared" si="9"/>
        <v>0</v>
      </c>
      <c r="F349" s="32">
        <v>50000</v>
      </c>
      <c r="G349" s="50">
        <f t="shared" si="10"/>
        <v>-5278.6299999999974</v>
      </c>
      <c r="H349" s="32">
        <v>44721.37</v>
      </c>
    </row>
    <row r="350" spans="1:8" ht="26.25" outlineLevel="3" x14ac:dyDescent="0.25">
      <c r="A350" s="23" t="s">
        <v>266</v>
      </c>
      <c r="B350" s="7" t="s">
        <v>267</v>
      </c>
      <c r="C350" s="7"/>
      <c r="D350" s="16">
        <v>3453923</v>
      </c>
      <c r="E350" s="14">
        <f t="shared" si="9"/>
        <v>61787.540000000037</v>
      </c>
      <c r="F350" s="50">
        <f>F351+F353</f>
        <v>3515710.54</v>
      </c>
      <c r="G350" s="50">
        <f t="shared" si="10"/>
        <v>-936411.41999999993</v>
      </c>
      <c r="H350" s="50">
        <f>H351+H353</f>
        <v>2579299.12</v>
      </c>
    </row>
    <row r="351" spans="1:8" ht="26.25" outlineLevel="4" x14ac:dyDescent="0.25">
      <c r="A351" s="23" t="s">
        <v>17</v>
      </c>
      <c r="B351" s="7" t="s">
        <v>267</v>
      </c>
      <c r="C351" s="7" t="s">
        <v>18</v>
      </c>
      <c r="D351" s="16">
        <v>3113601</v>
      </c>
      <c r="E351" s="14">
        <f t="shared" si="9"/>
        <v>61787.540000000037</v>
      </c>
      <c r="F351" s="50">
        <f>F352</f>
        <v>3175388.54</v>
      </c>
      <c r="G351" s="50">
        <f t="shared" si="10"/>
        <v>-936411.41999999993</v>
      </c>
      <c r="H351" s="50">
        <f>H352</f>
        <v>2238977.12</v>
      </c>
    </row>
    <row r="352" spans="1:8" ht="26.25" outlineLevel="5" x14ac:dyDescent="0.25">
      <c r="A352" s="23" t="s">
        <v>19</v>
      </c>
      <c r="B352" s="7" t="s">
        <v>267</v>
      </c>
      <c r="C352" s="7" t="s">
        <v>20</v>
      </c>
      <c r="D352" s="16">
        <v>3113601</v>
      </c>
      <c r="E352" s="14">
        <f t="shared" si="9"/>
        <v>61787.540000000037</v>
      </c>
      <c r="F352" s="50">
        <v>3175388.54</v>
      </c>
      <c r="G352" s="50">
        <f t="shared" si="10"/>
        <v>-936411.41999999993</v>
      </c>
      <c r="H352" s="50">
        <v>2238977.12</v>
      </c>
    </row>
    <row r="353" spans="1:8" ht="26.25" outlineLevel="4" x14ac:dyDescent="0.25">
      <c r="A353" s="23" t="s">
        <v>37</v>
      </c>
      <c r="B353" s="7" t="s">
        <v>267</v>
      </c>
      <c r="C353" s="7" t="s">
        <v>38</v>
      </c>
      <c r="D353" s="16">
        <v>340322</v>
      </c>
      <c r="E353" s="14">
        <f t="shared" si="9"/>
        <v>0</v>
      </c>
      <c r="F353" s="33">
        <v>340322</v>
      </c>
      <c r="G353" s="50">
        <f t="shared" si="10"/>
        <v>0</v>
      </c>
      <c r="H353" s="33">
        <v>340322</v>
      </c>
    </row>
    <row r="354" spans="1:8" outlineLevel="5" x14ac:dyDescent="0.25">
      <c r="A354" s="23" t="s">
        <v>268</v>
      </c>
      <c r="B354" s="7" t="s">
        <v>267</v>
      </c>
      <c r="C354" s="7" t="s">
        <v>269</v>
      </c>
      <c r="D354" s="16">
        <v>340322</v>
      </c>
      <c r="E354" s="14">
        <f t="shared" si="9"/>
        <v>0</v>
      </c>
      <c r="F354" s="31">
        <v>340322</v>
      </c>
      <c r="G354" s="50">
        <f t="shared" si="10"/>
        <v>0</v>
      </c>
      <c r="H354" s="31">
        <v>340322</v>
      </c>
    </row>
    <row r="355" spans="1:8" outlineLevel="3" x14ac:dyDescent="0.25">
      <c r="A355" s="23" t="s">
        <v>270</v>
      </c>
      <c r="B355" s="7" t="s">
        <v>271</v>
      </c>
      <c r="C355" s="7"/>
      <c r="D355" s="16">
        <v>890228</v>
      </c>
      <c r="E355" s="14">
        <f t="shared" si="9"/>
        <v>0</v>
      </c>
      <c r="F355" s="36">
        <f>F356</f>
        <v>890228</v>
      </c>
      <c r="G355" s="50">
        <f t="shared" si="10"/>
        <v>-120958.56999999995</v>
      </c>
      <c r="H355" s="36">
        <f>H356</f>
        <v>769269.43</v>
      </c>
    </row>
    <row r="356" spans="1:8" ht="26.25" outlineLevel="4" x14ac:dyDescent="0.25">
      <c r="A356" s="23" t="s">
        <v>17</v>
      </c>
      <c r="B356" s="7" t="s">
        <v>271</v>
      </c>
      <c r="C356" s="7" t="s">
        <v>18</v>
      </c>
      <c r="D356" s="16">
        <v>890228</v>
      </c>
      <c r="E356" s="14">
        <f t="shared" si="9"/>
        <v>0</v>
      </c>
      <c r="F356" s="36">
        <f>F357</f>
        <v>890228</v>
      </c>
      <c r="G356" s="50">
        <f t="shared" si="10"/>
        <v>-120958.56999999995</v>
      </c>
      <c r="H356" s="36">
        <f>H357</f>
        <v>769269.43</v>
      </c>
    </row>
    <row r="357" spans="1:8" ht="26.25" outlineLevel="5" x14ac:dyDescent="0.25">
      <c r="A357" s="23" t="s">
        <v>19</v>
      </c>
      <c r="B357" s="7" t="s">
        <v>271</v>
      </c>
      <c r="C357" s="7" t="s">
        <v>20</v>
      </c>
      <c r="D357" s="16">
        <v>890228</v>
      </c>
      <c r="E357" s="14">
        <f t="shared" si="9"/>
        <v>0</v>
      </c>
      <c r="F357" s="37">
        <v>890228</v>
      </c>
      <c r="G357" s="50">
        <f t="shared" si="10"/>
        <v>-120958.56999999995</v>
      </c>
      <c r="H357" s="37">
        <v>769269.43</v>
      </c>
    </row>
    <row r="358" spans="1:8" ht="39" outlineLevel="2" x14ac:dyDescent="0.25">
      <c r="A358" s="23" t="s">
        <v>272</v>
      </c>
      <c r="B358" s="7" t="s">
        <v>273</v>
      </c>
      <c r="C358" s="7"/>
      <c r="D358" s="16">
        <v>320000</v>
      </c>
      <c r="E358" s="14">
        <f t="shared" si="9"/>
        <v>-6099.9200000000419</v>
      </c>
      <c r="F358" s="50">
        <f>F359+F362+F365+F368</f>
        <v>313900.07999999996</v>
      </c>
      <c r="G358" s="50">
        <f t="shared" si="10"/>
        <v>-41542.039999999979</v>
      </c>
      <c r="H358" s="50">
        <f>H359+H362+H365+H368</f>
        <v>272358.03999999998</v>
      </c>
    </row>
    <row r="359" spans="1:8" ht="26.25" outlineLevel="3" x14ac:dyDescent="0.25">
      <c r="A359" s="23" t="s">
        <v>274</v>
      </c>
      <c r="B359" s="7" t="s">
        <v>275</v>
      </c>
      <c r="C359" s="7"/>
      <c r="D359" s="16">
        <v>200000</v>
      </c>
      <c r="E359" s="14">
        <f t="shared" si="9"/>
        <v>-6099.9200000000128</v>
      </c>
      <c r="F359" s="50">
        <f>F360</f>
        <v>193900.08</v>
      </c>
      <c r="G359" s="50">
        <f t="shared" si="10"/>
        <v>-41024.679999999993</v>
      </c>
      <c r="H359" s="50">
        <f>H360</f>
        <v>152875.4</v>
      </c>
    </row>
    <row r="360" spans="1:8" ht="26.25" outlineLevel="4" x14ac:dyDescent="0.25">
      <c r="A360" s="23" t="s">
        <v>17</v>
      </c>
      <c r="B360" s="7" t="s">
        <v>275</v>
      </c>
      <c r="C360" s="7" t="s">
        <v>18</v>
      </c>
      <c r="D360" s="16">
        <v>200000</v>
      </c>
      <c r="E360" s="14">
        <f t="shared" si="9"/>
        <v>-6099.9200000000128</v>
      </c>
      <c r="F360" s="50">
        <f>F361</f>
        <v>193900.08</v>
      </c>
      <c r="G360" s="50">
        <f t="shared" si="10"/>
        <v>-41024.679999999993</v>
      </c>
      <c r="H360" s="50">
        <f>H361</f>
        <v>152875.4</v>
      </c>
    </row>
    <row r="361" spans="1:8" ht="26.25" outlineLevel="5" x14ac:dyDescent="0.25">
      <c r="A361" s="23" t="s">
        <v>19</v>
      </c>
      <c r="B361" s="7" t="s">
        <v>275</v>
      </c>
      <c r="C361" s="7" t="s">
        <v>20</v>
      </c>
      <c r="D361" s="16">
        <v>200000</v>
      </c>
      <c r="E361" s="14">
        <f t="shared" si="9"/>
        <v>-6099.9200000000128</v>
      </c>
      <c r="F361" s="50">
        <v>193900.08</v>
      </c>
      <c r="G361" s="50">
        <f t="shared" si="10"/>
        <v>-41024.679999999993</v>
      </c>
      <c r="H361" s="50">
        <v>152875.4</v>
      </c>
    </row>
    <row r="362" spans="1:8" ht="26.25" outlineLevel="3" x14ac:dyDescent="0.25">
      <c r="A362" s="23" t="s">
        <v>276</v>
      </c>
      <c r="B362" s="7" t="s">
        <v>277</v>
      </c>
      <c r="C362" s="7"/>
      <c r="D362" s="16">
        <v>50000</v>
      </c>
      <c r="E362" s="14">
        <f t="shared" si="9"/>
        <v>0</v>
      </c>
      <c r="F362" s="33">
        <v>50000</v>
      </c>
      <c r="G362" s="50">
        <f t="shared" si="10"/>
        <v>-50000</v>
      </c>
      <c r="H362" s="33">
        <v>0</v>
      </c>
    </row>
    <row r="363" spans="1:8" ht="26.25" outlineLevel="4" x14ac:dyDescent="0.25">
      <c r="A363" s="23" t="s">
        <v>17</v>
      </c>
      <c r="B363" s="7" t="s">
        <v>277</v>
      </c>
      <c r="C363" s="7" t="s">
        <v>18</v>
      </c>
      <c r="D363" s="16">
        <v>50000</v>
      </c>
      <c r="E363" s="14">
        <f t="shared" si="9"/>
        <v>0</v>
      </c>
      <c r="F363" s="31">
        <v>50000</v>
      </c>
      <c r="G363" s="50">
        <f t="shared" si="10"/>
        <v>-50000</v>
      </c>
      <c r="H363" s="31">
        <v>0</v>
      </c>
    </row>
    <row r="364" spans="1:8" ht="26.25" outlineLevel="5" x14ac:dyDescent="0.25">
      <c r="A364" s="23" t="s">
        <v>19</v>
      </c>
      <c r="B364" s="7" t="s">
        <v>277</v>
      </c>
      <c r="C364" s="7" t="s">
        <v>20</v>
      </c>
      <c r="D364" s="16">
        <v>50000</v>
      </c>
      <c r="E364" s="14">
        <f t="shared" si="9"/>
        <v>0</v>
      </c>
      <c r="F364" s="31">
        <v>50000</v>
      </c>
      <c r="G364" s="50">
        <f t="shared" si="10"/>
        <v>-50000</v>
      </c>
      <c r="H364" s="31">
        <v>0</v>
      </c>
    </row>
    <row r="365" spans="1:8" ht="26.25" outlineLevel="3" x14ac:dyDescent="0.25">
      <c r="A365" s="23" t="s">
        <v>278</v>
      </c>
      <c r="B365" s="7" t="s">
        <v>279</v>
      </c>
      <c r="C365" s="7"/>
      <c r="D365" s="16">
        <v>50000</v>
      </c>
      <c r="E365" s="14">
        <f t="shared" ref="E365:E428" si="11">F365-D365</f>
        <v>0</v>
      </c>
      <c r="F365" s="31">
        <v>50000</v>
      </c>
      <c r="G365" s="50">
        <f t="shared" si="10"/>
        <v>69482.64</v>
      </c>
      <c r="H365" s="31">
        <f>H366</f>
        <v>119482.64</v>
      </c>
    </row>
    <row r="366" spans="1:8" ht="26.25" outlineLevel="4" x14ac:dyDescent="0.25">
      <c r="A366" s="23" t="s">
        <v>17</v>
      </c>
      <c r="B366" s="7" t="s">
        <v>279</v>
      </c>
      <c r="C366" s="7" t="s">
        <v>18</v>
      </c>
      <c r="D366" s="16">
        <v>50000</v>
      </c>
      <c r="E366" s="14">
        <f t="shared" si="11"/>
        <v>0</v>
      </c>
      <c r="F366" s="31">
        <v>50000</v>
      </c>
      <c r="G366" s="50">
        <f t="shared" si="10"/>
        <v>69482.64</v>
      </c>
      <c r="H366" s="31">
        <f>H367</f>
        <v>119482.64</v>
      </c>
    </row>
    <row r="367" spans="1:8" ht="26.25" outlineLevel="5" x14ac:dyDescent="0.25">
      <c r="A367" s="23" t="s">
        <v>19</v>
      </c>
      <c r="B367" s="7" t="s">
        <v>279</v>
      </c>
      <c r="C367" s="7" t="s">
        <v>20</v>
      </c>
      <c r="D367" s="16">
        <v>50000</v>
      </c>
      <c r="E367" s="14">
        <f t="shared" si="11"/>
        <v>0</v>
      </c>
      <c r="F367" s="31">
        <v>50000</v>
      </c>
      <c r="G367" s="50">
        <f t="shared" si="10"/>
        <v>69482.64</v>
      </c>
      <c r="H367" s="31">
        <v>119482.64</v>
      </c>
    </row>
    <row r="368" spans="1:8" outlineLevel="3" x14ac:dyDescent="0.25">
      <c r="A368" s="23" t="s">
        <v>280</v>
      </c>
      <c r="B368" s="7" t="s">
        <v>281</v>
      </c>
      <c r="C368" s="7"/>
      <c r="D368" s="16">
        <v>20000</v>
      </c>
      <c r="E368" s="14">
        <f t="shared" si="11"/>
        <v>0</v>
      </c>
      <c r="F368" s="31">
        <v>20000</v>
      </c>
      <c r="G368" s="50">
        <f t="shared" si="10"/>
        <v>-20000</v>
      </c>
      <c r="H368" s="31">
        <v>0</v>
      </c>
    </row>
    <row r="369" spans="1:8" ht="26.25" outlineLevel="4" x14ac:dyDescent="0.25">
      <c r="A369" s="23" t="s">
        <v>17</v>
      </c>
      <c r="B369" s="7" t="s">
        <v>281</v>
      </c>
      <c r="C369" s="7" t="s">
        <v>18</v>
      </c>
      <c r="D369" s="16">
        <v>20000</v>
      </c>
      <c r="E369" s="14">
        <f t="shared" si="11"/>
        <v>0</v>
      </c>
      <c r="F369" s="31">
        <v>20000</v>
      </c>
      <c r="G369" s="50">
        <f t="shared" si="10"/>
        <v>-20000</v>
      </c>
      <c r="H369" s="31">
        <v>0</v>
      </c>
    </row>
    <row r="370" spans="1:8" ht="26.25" outlineLevel="5" x14ac:dyDescent="0.25">
      <c r="A370" s="23" t="s">
        <v>19</v>
      </c>
      <c r="B370" s="7" t="s">
        <v>281</v>
      </c>
      <c r="C370" s="7" t="s">
        <v>20</v>
      </c>
      <c r="D370" s="16">
        <v>20000</v>
      </c>
      <c r="E370" s="14">
        <f t="shared" si="11"/>
        <v>0</v>
      </c>
      <c r="F370" s="31">
        <v>20000</v>
      </c>
      <c r="G370" s="50">
        <f t="shared" si="10"/>
        <v>-20000</v>
      </c>
      <c r="H370" s="31">
        <v>0</v>
      </c>
    </row>
    <row r="371" spans="1:8" ht="26.25" outlineLevel="2" x14ac:dyDescent="0.25">
      <c r="A371" s="23" t="s">
        <v>282</v>
      </c>
      <c r="B371" s="7" t="s">
        <v>283</v>
      </c>
      <c r="C371" s="7"/>
      <c r="D371" s="16">
        <v>5000</v>
      </c>
      <c r="E371" s="14">
        <f t="shared" si="11"/>
        <v>0</v>
      </c>
      <c r="F371" s="31">
        <v>5000</v>
      </c>
      <c r="G371" s="50">
        <f t="shared" si="10"/>
        <v>-5000</v>
      </c>
      <c r="H371" s="31">
        <v>0</v>
      </c>
    </row>
    <row r="372" spans="1:8" ht="26.25" outlineLevel="3" x14ac:dyDescent="0.25">
      <c r="A372" s="23" t="s">
        <v>284</v>
      </c>
      <c r="B372" s="7" t="s">
        <v>285</v>
      </c>
      <c r="C372" s="7"/>
      <c r="D372" s="16">
        <v>5000</v>
      </c>
      <c r="E372" s="14">
        <f t="shared" si="11"/>
        <v>0</v>
      </c>
      <c r="F372" s="31">
        <v>5000</v>
      </c>
      <c r="G372" s="50">
        <f t="shared" si="10"/>
        <v>-5000</v>
      </c>
      <c r="H372" s="31">
        <v>0</v>
      </c>
    </row>
    <row r="373" spans="1:8" ht="26.25" outlineLevel="4" x14ac:dyDescent="0.25">
      <c r="A373" s="23" t="s">
        <v>17</v>
      </c>
      <c r="B373" s="7" t="s">
        <v>285</v>
      </c>
      <c r="C373" s="7" t="s">
        <v>18</v>
      </c>
      <c r="D373" s="16">
        <v>5000</v>
      </c>
      <c r="E373" s="14">
        <f t="shared" si="11"/>
        <v>0</v>
      </c>
      <c r="F373" s="31">
        <v>5000</v>
      </c>
      <c r="G373" s="50">
        <f t="shared" si="10"/>
        <v>-5000</v>
      </c>
      <c r="H373" s="31">
        <v>0</v>
      </c>
    </row>
    <row r="374" spans="1:8" ht="26.25" outlineLevel="5" x14ac:dyDescent="0.25">
      <c r="A374" s="23" t="s">
        <v>19</v>
      </c>
      <c r="B374" s="7" t="s">
        <v>285</v>
      </c>
      <c r="C374" s="7" t="s">
        <v>20</v>
      </c>
      <c r="D374" s="16">
        <v>5000</v>
      </c>
      <c r="E374" s="14">
        <f t="shared" si="11"/>
        <v>0</v>
      </c>
      <c r="F374" s="31">
        <v>5000</v>
      </c>
      <c r="G374" s="50">
        <f t="shared" si="10"/>
        <v>-5000</v>
      </c>
      <c r="H374" s="31">
        <v>0</v>
      </c>
    </row>
    <row r="375" spans="1:8" ht="26.25" outlineLevel="2" x14ac:dyDescent="0.25">
      <c r="A375" s="23" t="s">
        <v>286</v>
      </c>
      <c r="B375" s="7" t="s">
        <v>287</v>
      </c>
      <c r="C375" s="7"/>
      <c r="D375" s="16">
        <v>112000</v>
      </c>
      <c r="E375" s="14">
        <f t="shared" si="11"/>
        <v>0</v>
      </c>
      <c r="F375" s="31">
        <v>112000</v>
      </c>
      <c r="G375" s="50">
        <f t="shared" si="10"/>
        <v>0</v>
      </c>
      <c r="H375" s="31">
        <v>112000</v>
      </c>
    </row>
    <row r="376" spans="1:8" ht="39" outlineLevel="3" x14ac:dyDescent="0.25">
      <c r="A376" s="23" t="s">
        <v>288</v>
      </c>
      <c r="B376" s="7" t="s">
        <v>289</v>
      </c>
      <c r="C376" s="7"/>
      <c r="D376" s="16">
        <v>61000</v>
      </c>
      <c r="E376" s="14">
        <f t="shared" si="11"/>
        <v>0</v>
      </c>
      <c r="F376" s="31">
        <v>61000</v>
      </c>
      <c r="G376" s="50">
        <f t="shared" si="10"/>
        <v>0</v>
      </c>
      <c r="H376" s="31">
        <v>61000</v>
      </c>
    </row>
    <row r="377" spans="1:8" outlineLevel="4" x14ac:dyDescent="0.25">
      <c r="A377" s="23" t="s">
        <v>177</v>
      </c>
      <c r="B377" s="7" t="s">
        <v>289</v>
      </c>
      <c r="C377" s="7" t="s">
        <v>178</v>
      </c>
      <c r="D377" s="16">
        <v>61000</v>
      </c>
      <c r="E377" s="14">
        <f t="shared" si="11"/>
        <v>0</v>
      </c>
      <c r="F377" s="31">
        <v>61000</v>
      </c>
      <c r="G377" s="50">
        <f t="shared" si="10"/>
        <v>0</v>
      </c>
      <c r="H377" s="31">
        <v>61000</v>
      </c>
    </row>
    <row r="378" spans="1:8" outlineLevel="5" x14ac:dyDescent="0.25">
      <c r="A378" s="23" t="s">
        <v>179</v>
      </c>
      <c r="B378" s="7" t="s">
        <v>289</v>
      </c>
      <c r="C378" s="7" t="s">
        <v>180</v>
      </c>
      <c r="D378" s="16">
        <v>61000</v>
      </c>
      <c r="E378" s="14">
        <f t="shared" si="11"/>
        <v>0</v>
      </c>
      <c r="F378" s="31">
        <v>61000</v>
      </c>
      <c r="G378" s="50">
        <f t="shared" si="10"/>
        <v>0</v>
      </c>
      <c r="H378" s="31">
        <v>61000</v>
      </c>
    </row>
    <row r="379" spans="1:8" ht="26.25" outlineLevel="3" x14ac:dyDescent="0.25">
      <c r="A379" s="23" t="s">
        <v>290</v>
      </c>
      <c r="B379" s="7" t="s">
        <v>291</v>
      </c>
      <c r="C379" s="7"/>
      <c r="D379" s="16">
        <v>35000</v>
      </c>
      <c r="E379" s="14">
        <f t="shared" si="11"/>
        <v>0</v>
      </c>
      <c r="F379" s="31">
        <v>35000</v>
      </c>
      <c r="G379" s="50">
        <f t="shared" si="10"/>
        <v>0</v>
      </c>
      <c r="H379" s="31">
        <v>35000</v>
      </c>
    </row>
    <row r="380" spans="1:8" outlineLevel="4" x14ac:dyDescent="0.25">
      <c r="A380" s="23" t="s">
        <v>177</v>
      </c>
      <c r="B380" s="7" t="s">
        <v>291</v>
      </c>
      <c r="C380" s="7" t="s">
        <v>178</v>
      </c>
      <c r="D380" s="16">
        <v>35000</v>
      </c>
      <c r="E380" s="14">
        <f t="shared" si="11"/>
        <v>0</v>
      </c>
      <c r="F380" s="31">
        <v>35000</v>
      </c>
      <c r="G380" s="50">
        <f t="shared" si="10"/>
        <v>0</v>
      </c>
      <c r="H380" s="31">
        <v>35000</v>
      </c>
    </row>
    <row r="381" spans="1:8" outlineLevel="5" x14ac:dyDescent="0.25">
      <c r="A381" s="23" t="s">
        <v>179</v>
      </c>
      <c r="B381" s="7" t="s">
        <v>291</v>
      </c>
      <c r="C381" s="7" t="s">
        <v>180</v>
      </c>
      <c r="D381" s="16">
        <v>35000</v>
      </c>
      <c r="E381" s="14">
        <f t="shared" si="11"/>
        <v>0</v>
      </c>
      <c r="F381" s="31">
        <v>35000</v>
      </c>
      <c r="G381" s="50">
        <f t="shared" si="10"/>
        <v>0</v>
      </c>
      <c r="H381" s="31">
        <v>35000</v>
      </c>
    </row>
    <row r="382" spans="1:8" ht="39" outlineLevel="3" x14ac:dyDescent="0.25">
      <c r="A382" s="23" t="s">
        <v>292</v>
      </c>
      <c r="B382" s="7" t="s">
        <v>293</v>
      </c>
      <c r="C382" s="7"/>
      <c r="D382" s="16">
        <v>16000</v>
      </c>
      <c r="E382" s="14">
        <f t="shared" si="11"/>
        <v>0</v>
      </c>
      <c r="F382" s="31">
        <v>16000</v>
      </c>
      <c r="G382" s="50">
        <f t="shared" si="10"/>
        <v>0</v>
      </c>
      <c r="H382" s="31">
        <v>16000</v>
      </c>
    </row>
    <row r="383" spans="1:8" outlineLevel="4" x14ac:dyDescent="0.25">
      <c r="A383" s="23" t="s">
        <v>177</v>
      </c>
      <c r="B383" s="7" t="s">
        <v>293</v>
      </c>
      <c r="C383" s="7" t="s">
        <v>178</v>
      </c>
      <c r="D383" s="16">
        <v>16000</v>
      </c>
      <c r="E383" s="14">
        <f t="shared" si="11"/>
        <v>0</v>
      </c>
      <c r="F383" s="31">
        <v>16000</v>
      </c>
      <c r="G383" s="50">
        <f t="shared" si="10"/>
        <v>0</v>
      </c>
      <c r="H383" s="31">
        <v>16000</v>
      </c>
    </row>
    <row r="384" spans="1:8" outlineLevel="5" x14ac:dyDescent="0.25">
      <c r="A384" s="23" t="s">
        <v>179</v>
      </c>
      <c r="B384" s="7" t="s">
        <v>293</v>
      </c>
      <c r="C384" s="7" t="s">
        <v>180</v>
      </c>
      <c r="D384" s="16">
        <v>16000</v>
      </c>
      <c r="E384" s="14">
        <f t="shared" si="11"/>
        <v>0</v>
      </c>
      <c r="F384" s="32">
        <v>16000</v>
      </c>
      <c r="G384" s="50">
        <f t="shared" si="10"/>
        <v>0</v>
      </c>
      <c r="H384" s="32">
        <v>16000</v>
      </c>
    </row>
    <row r="385" spans="1:8" ht="39" outlineLevel="2" x14ac:dyDescent="0.25">
      <c r="A385" s="23" t="s">
        <v>294</v>
      </c>
      <c r="B385" s="7" t="s">
        <v>295</v>
      </c>
      <c r="C385" s="7"/>
      <c r="D385" s="16">
        <v>7805127</v>
      </c>
      <c r="E385" s="14">
        <f t="shared" si="11"/>
        <v>158809.25</v>
      </c>
      <c r="F385" s="50">
        <f>F386</f>
        <v>7963936.25</v>
      </c>
      <c r="G385" s="50">
        <f t="shared" si="10"/>
        <v>-3159325.55</v>
      </c>
      <c r="H385" s="50">
        <f>H386</f>
        <v>4804610.7</v>
      </c>
    </row>
    <row r="386" spans="1:8" ht="26.25" outlineLevel="3" x14ac:dyDescent="0.25">
      <c r="A386" s="23" t="s">
        <v>296</v>
      </c>
      <c r="B386" s="7" t="s">
        <v>297</v>
      </c>
      <c r="C386" s="7"/>
      <c r="D386" s="16">
        <v>7805127</v>
      </c>
      <c r="E386" s="14">
        <f t="shared" si="11"/>
        <v>158809.25</v>
      </c>
      <c r="F386" s="50">
        <f>F387+F389</f>
        <v>7963936.25</v>
      </c>
      <c r="G386" s="50">
        <f t="shared" si="10"/>
        <v>-3159325.55</v>
      </c>
      <c r="H386" s="50">
        <f>H387+H389</f>
        <v>4804610.7</v>
      </c>
    </row>
    <row r="387" spans="1:8" ht="26.25" outlineLevel="4" x14ac:dyDescent="0.25">
      <c r="A387" s="23" t="s">
        <v>17</v>
      </c>
      <c r="B387" s="7" t="s">
        <v>297</v>
      </c>
      <c r="C387" s="7" t="s">
        <v>18</v>
      </c>
      <c r="D387" s="16">
        <v>7650801</v>
      </c>
      <c r="E387" s="14">
        <f t="shared" si="11"/>
        <v>158809.25</v>
      </c>
      <c r="F387" s="50">
        <f>F388</f>
        <v>7809610.25</v>
      </c>
      <c r="G387" s="50">
        <f t="shared" si="10"/>
        <v>-3159325.55</v>
      </c>
      <c r="H387" s="50">
        <f>H388</f>
        <v>4650284.7</v>
      </c>
    </row>
    <row r="388" spans="1:8" ht="26.25" outlineLevel="5" x14ac:dyDescent="0.25">
      <c r="A388" s="23" t="s">
        <v>19</v>
      </c>
      <c r="B388" s="7" t="s">
        <v>297</v>
      </c>
      <c r="C388" s="7" t="s">
        <v>20</v>
      </c>
      <c r="D388" s="16">
        <v>7650801</v>
      </c>
      <c r="E388" s="14">
        <f t="shared" si="11"/>
        <v>158809.25</v>
      </c>
      <c r="F388" s="50">
        <v>7809610.25</v>
      </c>
      <c r="G388" s="50">
        <f t="shared" si="10"/>
        <v>-3159325.55</v>
      </c>
      <c r="H388" s="50">
        <v>4650284.7</v>
      </c>
    </row>
    <row r="389" spans="1:8" ht="26.25" outlineLevel="4" x14ac:dyDescent="0.25">
      <c r="A389" s="23" t="s">
        <v>37</v>
      </c>
      <c r="B389" s="7" t="s">
        <v>297</v>
      </c>
      <c r="C389" s="7" t="s">
        <v>38</v>
      </c>
      <c r="D389" s="16">
        <v>154326</v>
      </c>
      <c r="E389" s="14">
        <f t="shared" si="11"/>
        <v>0</v>
      </c>
      <c r="F389" s="50">
        <f>F390</f>
        <v>154326</v>
      </c>
      <c r="G389" s="50">
        <f t="shared" si="10"/>
        <v>0</v>
      </c>
      <c r="H389" s="50">
        <f>H390</f>
        <v>154326</v>
      </c>
    </row>
    <row r="390" spans="1:8" outlineLevel="5" x14ac:dyDescent="0.25">
      <c r="A390" s="23" t="s">
        <v>268</v>
      </c>
      <c r="B390" s="7" t="s">
        <v>297</v>
      </c>
      <c r="C390" s="7" t="s">
        <v>269</v>
      </c>
      <c r="D390" s="16">
        <v>154326</v>
      </c>
      <c r="E390" s="14">
        <f t="shared" si="11"/>
        <v>0</v>
      </c>
      <c r="F390" s="50">
        <v>154326</v>
      </c>
      <c r="G390" s="50">
        <f t="shared" si="10"/>
        <v>0</v>
      </c>
      <c r="H390" s="50">
        <v>154326</v>
      </c>
    </row>
    <row r="391" spans="1:8" ht="39" outlineLevel="2" x14ac:dyDescent="0.25">
      <c r="A391" s="23" t="s">
        <v>298</v>
      </c>
      <c r="B391" s="7" t="s">
        <v>299</v>
      </c>
      <c r="C391" s="7"/>
      <c r="D391" s="16">
        <v>31924116</v>
      </c>
      <c r="E391" s="14">
        <f t="shared" si="11"/>
        <v>-1548663.0199999996</v>
      </c>
      <c r="F391" s="50">
        <f>F392+F397+F400</f>
        <v>30375452.98</v>
      </c>
      <c r="G391" s="50">
        <f t="shared" si="10"/>
        <v>-14806800.66</v>
      </c>
      <c r="H391" s="50">
        <f>H392+H397+H400</f>
        <v>15568652.32</v>
      </c>
    </row>
    <row r="392" spans="1:8" ht="26.25" outlineLevel="3" x14ac:dyDescent="0.25">
      <c r="A392" s="23" t="s">
        <v>300</v>
      </c>
      <c r="B392" s="7" t="s">
        <v>301</v>
      </c>
      <c r="C392" s="7"/>
      <c r="D392" s="16">
        <v>31378116</v>
      </c>
      <c r="E392" s="14">
        <f t="shared" si="11"/>
        <v>-1548663.0199999996</v>
      </c>
      <c r="F392" s="50">
        <f>F393+F395</f>
        <v>29829452.98</v>
      </c>
      <c r="G392" s="50">
        <f t="shared" si="10"/>
        <v>-14656800.66</v>
      </c>
      <c r="H392" s="50">
        <f>H393+H395</f>
        <v>15172652.32</v>
      </c>
    </row>
    <row r="393" spans="1:8" ht="26.25" outlineLevel="4" x14ac:dyDescent="0.25">
      <c r="A393" s="23" t="s">
        <v>17</v>
      </c>
      <c r="B393" s="7" t="s">
        <v>301</v>
      </c>
      <c r="C393" s="7" t="s">
        <v>18</v>
      </c>
      <c r="D393" s="16">
        <v>30618116</v>
      </c>
      <c r="E393" s="14">
        <f t="shared" si="11"/>
        <v>-1548663.0199999996</v>
      </c>
      <c r="F393" s="50">
        <f>F394</f>
        <v>29069452.98</v>
      </c>
      <c r="G393" s="50">
        <f t="shared" ref="G393:G456" si="12">H393-F393</f>
        <v>-14601768.66</v>
      </c>
      <c r="H393" s="50">
        <f>H394</f>
        <v>14467684.32</v>
      </c>
    </row>
    <row r="394" spans="1:8" ht="26.25" outlineLevel="5" x14ac:dyDescent="0.25">
      <c r="A394" s="23" t="s">
        <v>19</v>
      </c>
      <c r="B394" s="7" t="s">
        <v>301</v>
      </c>
      <c r="C394" s="7" t="s">
        <v>20</v>
      </c>
      <c r="D394" s="16">
        <v>30618116</v>
      </c>
      <c r="E394" s="14">
        <f t="shared" si="11"/>
        <v>-1548663.0199999996</v>
      </c>
      <c r="F394" s="50">
        <v>29069452.98</v>
      </c>
      <c r="G394" s="50">
        <f t="shared" si="12"/>
        <v>-14601768.66</v>
      </c>
      <c r="H394" s="50">
        <v>14467684.32</v>
      </c>
    </row>
    <row r="395" spans="1:8" ht="26.25" outlineLevel="4" x14ac:dyDescent="0.25">
      <c r="A395" s="23" t="s">
        <v>37</v>
      </c>
      <c r="B395" s="7" t="s">
        <v>301</v>
      </c>
      <c r="C395" s="7" t="s">
        <v>38</v>
      </c>
      <c r="D395" s="16">
        <v>760000</v>
      </c>
      <c r="E395" s="14">
        <f t="shared" si="11"/>
        <v>0</v>
      </c>
      <c r="F395" s="33">
        <v>760000</v>
      </c>
      <c r="G395" s="50">
        <f t="shared" si="12"/>
        <v>-55032</v>
      </c>
      <c r="H395" s="33">
        <f>H396</f>
        <v>704968</v>
      </c>
    </row>
    <row r="396" spans="1:8" outlineLevel="5" x14ac:dyDescent="0.25">
      <c r="A396" s="23" t="s">
        <v>268</v>
      </c>
      <c r="B396" s="7" t="s">
        <v>301</v>
      </c>
      <c r="C396" s="7" t="s">
        <v>269</v>
      </c>
      <c r="D396" s="16">
        <v>760000</v>
      </c>
      <c r="E396" s="14">
        <f t="shared" si="11"/>
        <v>0</v>
      </c>
      <c r="F396" s="31">
        <v>760000</v>
      </c>
      <c r="G396" s="50">
        <f t="shared" si="12"/>
        <v>-55032</v>
      </c>
      <c r="H396" s="31">
        <v>704968</v>
      </c>
    </row>
    <row r="397" spans="1:8" outlineLevel="3" x14ac:dyDescent="0.25">
      <c r="A397" s="23" t="s">
        <v>302</v>
      </c>
      <c r="B397" s="7" t="s">
        <v>303</v>
      </c>
      <c r="C397" s="7"/>
      <c r="D397" s="16">
        <v>327000</v>
      </c>
      <c r="E397" s="14">
        <f t="shared" si="11"/>
        <v>0</v>
      </c>
      <c r="F397" s="31">
        <v>327000</v>
      </c>
      <c r="G397" s="50">
        <f t="shared" si="12"/>
        <v>0</v>
      </c>
      <c r="H397" s="31">
        <v>327000</v>
      </c>
    </row>
    <row r="398" spans="1:8" outlineLevel="4" x14ac:dyDescent="0.25">
      <c r="A398" s="23" t="s">
        <v>177</v>
      </c>
      <c r="B398" s="7" t="s">
        <v>303</v>
      </c>
      <c r="C398" s="7" t="s">
        <v>178</v>
      </c>
      <c r="D398" s="16">
        <v>327000</v>
      </c>
      <c r="E398" s="14">
        <f t="shared" si="11"/>
        <v>0</v>
      </c>
      <c r="F398" s="31">
        <v>327000</v>
      </c>
      <c r="G398" s="50">
        <f t="shared" si="12"/>
        <v>0</v>
      </c>
      <c r="H398" s="31">
        <v>327000</v>
      </c>
    </row>
    <row r="399" spans="1:8" outlineLevel="5" x14ac:dyDescent="0.25">
      <c r="A399" s="23" t="s">
        <v>179</v>
      </c>
      <c r="B399" s="7" t="s">
        <v>303</v>
      </c>
      <c r="C399" s="7" t="s">
        <v>180</v>
      </c>
      <c r="D399" s="16">
        <v>327000</v>
      </c>
      <c r="E399" s="14">
        <f t="shared" si="11"/>
        <v>0</v>
      </c>
      <c r="F399" s="31">
        <v>327000</v>
      </c>
      <c r="G399" s="50">
        <f t="shared" si="12"/>
        <v>0</v>
      </c>
      <c r="H399" s="31">
        <v>327000</v>
      </c>
    </row>
    <row r="400" spans="1:8" ht="39" outlineLevel="3" x14ac:dyDescent="0.25">
      <c r="A400" s="23" t="s">
        <v>304</v>
      </c>
      <c r="B400" s="7" t="s">
        <v>305</v>
      </c>
      <c r="C400" s="7"/>
      <c r="D400" s="16">
        <v>219000</v>
      </c>
      <c r="E400" s="14">
        <f t="shared" si="11"/>
        <v>0</v>
      </c>
      <c r="F400" s="31">
        <v>219000</v>
      </c>
      <c r="G400" s="50">
        <f t="shared" si="12"/>
        <v>-150000</v>
      </c>
      <c r="H400" s="31">
        <f>H401</f>
        <v>69000</v>
      </c>
    </row>
    <row r="401" spans="1:8" outlineLevel="4" x14ac:dyDescent="0.25">
      <c r="A401" s="23" t="s">
        <v>177</v>
      </c>
      <c r="B401" s="7" t="s">
        <v>305</v>
      </c>
      <c r="C401" s="7" t="s">
        <v>178</v>
      </c>
      <c r="D401" s="16">
        <v>219000</v>
      </c>
      <c r="E401" s="14">
        <f t="shared" si="11"/>
        <v>0</v>
      </c>
      <c r="F401" s="31">
        <v>219000</v>
      </c>
      <c r="G401" s="50">
        <f t="shared" si="12"/>
        <v>-150000</v>
      </c>
      <c r="H401" s="31">
        <f>H402</f>
        <v>69000</v>
      </c>
    </row>
    <row r="402" spans="1:8" outlineLevel="5" x14ac:dyDescent="0.25">
      <c r="A402" s="23" t="s">
        <v>179</v>
      </c>
      <c r="B402" s="7" t="s">
        <v>305</v>
      </c>
      <c r="C402" s="7" t="s">
        <v>180</v>
      </c>
      <c r="D402" s="16">
        <v>219000</v>
      </c>
      <c r="E402" s="14">
        <f t="shared" si="11"/>
        <v>0</v>
      </c>
      <c r="F402" s="31">
        <v>219000</v>
      </c>
      <c r="G402" s="50">
        <f t="shared" si="12"/>
        <v>-150000</v>
      </c>
      <c r="H402" s="31">
        <v>69000</v>
      </c>
    </row>
    <row r="403" spans="1:8" outlineLevel="2" x14ac:dyDescent="0.25">
      <c r="A403" s="23" t="s">
        <v>306</v>
      </c>
      <c r="B403" s="7" t="s">
        <v>307</v>
      </c>
      <c r="C403" s="7"/>
      <c r="D403" s="16">
        <v>500000</v>
      </c>
      <c r="E403" s="14">
        <f t="shared" si="11"/>
        <v>-200000</v>
      </c>
      <c r="F403" s="31">
        <f>F404</f>
        <v>300000</v>
      </c>
      <c r="G403" s="50">
        <f t="shared" si="12"/>
        <v>-296000</v>
      </c>
      <c r="H403" s="31">
        <f>H404</f>
        <v>4000</v>
      </c>
    </row>
    <row r="404" spans="1:8" outlineLevel="3" x14ac:dyDescent="0.25">
      <c r="A404" s="23" t="s">
        <v>308</v>
      </c>
      <c r="B404" s="7" t="s">
        <v>309</v>
      </c>
      <c r="C404" s="7"/>
      <c r="D404" s="16">
        <v>500000</v>
      </c>
      <c r="E404" s="14">
        <f t="shared" si="11"/>
        <v>-200000</v>
      </c>
      <c r="F404" s="31">
        <f>F405</f>
        <v>300000</v>
      </c>
      <c r="G404" s="50">
        <f t="shared" si="12"/>
        <v>-296000</v>
      </c>
      <c r="H404" s="31">
        <f>H405</f>
        <v>4000</v>
      </c>
    </row>
    <row r="405" spans="1:8" ht="26.25" outlineLevel="4" x14ac:dyDescent="0.25">
      <c r="A405" s="23" t="s">
        <v>17</v>
      </c>
      <c r="B405" s="7" t="s">
        <v>309</v>
      </c>
      <c r="C405" s="7" t="s">
        <v>18</v>
      </c>
      <c r="D405" s="16">
        <v>500000</v>
      </c>
      <c r="E405" s="14">
        <f t="shared" si="11"/>
        <v>-200000</v>
      </c>
      <c r="F405" s="31">
        <f>F406</f>
        <v>300000</v>
      </c>
      <c r="G405" s="50">
        <f t="shared" si="12"/>
        <v>-296000</v>
      </c>
      <c r="H405" s="31">
        <f>H406</f>
        <v>4000</v>
      </c>
    </row>
    <row r="406" spans="1:8" ht="26.25" outlineLevel="5" x14ac:dyDescent="0.25">
      <c r="A406" s="23" t="s">
        <v>19</v>
      </c>
      <c r="B406" s="7" t="s">
        <v>309</v>
      </c>
      <c r="C406" s="7" t="s">
        <v>20</v>
      </c>
      <c r="D406" s="16">
        <v>500000</v>
      </c>
      <c r="E406" s="14">
        <f t="shared" si="11"/>
        <v>-200000</v>
      </c>
      <c r="F406" s="32">
        <v>300000</v>
      </c>
      <c r="G406" s="50">
        <f t="shared" si="12"/>
        <v>-296000</v>
      </c>
      <c r="H406" s="32">
        <v>4000</v>
      </c>
    </row>
    <row r="407" spans="1:8" x14ac:dyDescent="0.25">
      <c r="A407" s="22" t="s">
        <v>310</v>
      </c>
      <c r="B407" s="5" t="s">
        <v>311</v>
      </c>
      <c r="C407" s="5"/>
      <c r="D407" s="15">
        <v>113160937</v>
      </c>
      <c r="E407" s="14">
        <f t="shared" si="11"/>
        <v>3779275.799999997</v>
      </c>
      <c r="F407" s="54">
        <f>F408+F412+F443+F457+F462</f>
        <v>116940212.8</v>
      </c>
      <c r="G407" s="50">
        <f t="shared" si="12"/>
        <v>8736369.4800000042</v>
      </c>
      <c r="H407" s="54">
        <f>H408+H412+H443+H457+H462</f>
        <v>125676582.28</v>
      </c>
    </row>
    <row r="408" spans="1:8" outlineLevel="2" x14ac:dyDescent="0.25">
      <c r="A408" s="23" t="s">
        <v>312</v>
      </c>
      <c r="B408" s="7" t="s">
        <v>313</v>
      </c>
      <c r="C408" s="7"/>
      <c r="D408" s="16">
        <v>2742426</v>
      </c>
      <c r="E408" s="14">
        <f t="shared" si="11"/>
        <v>3780820.8</v>
      </c>
      <c r="F408" s="50">
        <f>F409</f>
        <v>6523246.7999999998</v>
      </c>
      <c r="G408" s="50">
        <f t="shared" si="12"/>
        <v>-168316.70000000019</v>
      </c>
      <c r="H408" s="50">
        <f>H409</f>
        <v>6354930.0999999996</v>
      </c>
    </row>
    <row r="409" spans="1:8" ht="26.25" outlineLevel="3" x14ac:dyDescent="0.25">
      <c r="A409" s="23" t="s">
        <v>314</v>
      </c>
      <c r="B409" s="7" t="s">
        <v>315</v>
      </c>
      <c r="C409" s="7"/>
      <c r="D409" s="16">
        <v>2742426</v>
      </c>
      <c r="E409" s="14">
        <f t="shared" si="11"/>
        <v>3780820.8</v>
      </c>
      <c r="F409" s="50">
        <f>F410</f>
        <v>6523246.7999999998</v>
      </c>
      <c r="G409" s="50">
        <f t="shared" si="12"/>
        <v>-168316.70000000019</v>
      </c>
      <c r="H409" s="50">
        <f>H410</f>
        <v>6354930.0999999996</v>
      </c>
    </row>
    <row r="410" spans="1:8" ht="26.25" outlineLevel="4" x14ac:dyDescent="0.25">
      <c r="A410" s="23" t="s">
        <v>17</v>
      </c>
      <c r="B410" s="7" t="s">
        <v>315</v>
      </c>
      <c r="C410" s="7" t="s">
        <v>18</v>
      </c>
      <c r="D410" s="16">
        <v>2742426</v>
      </c>
      <c r="E410" s="14">
        <f t="shared" si="11"/>
        <v>3780820.8</v>
      </c>
      <c r="F410" s="50">
        <f>F411</f>
        <v>6523246.7999999998</v>
      </c>
      <c r="G410" s="50">
        <f t="shared" si="12"/>
        <v>-168316.70000000019</v>
      </c>
      <c r="H410" s="50">
        <f>H411</f>
        <v>6354930.0999999996</v>
      </c>
    </row>
    <row r="411" spans="1:8" ht="26.25" outlineLevel="5" x14ac:dyDescent="0.25">
      <c r="A411" s="23" t="s">
        <v>19</v>
      </c>
      <c r="B411" s="7" t="s">
        <v>315</v>
      </c>
      <c r="C411" s="7" t="s">
        <v>20</v>
      </c>
      <c r="D411" s="16">
        <v>2742426</v>
      </c>
      <c r="E411" s="14">
        <f t="shared" si="11"/>
        <v>3780820.8</v>
      </c>
      <c r="F411" s="50">
        <v>6523246.7999999998</v>
      </c>
      <c r="G411" s="50">
        <f t="shared" si="12"/>
        <v>-168316.70000000019</v>
      </c>
      <c r="H411" s="50">
        <v>6354930.0999999996</v>
      </c>
    </row>
    <row r="412" spans="1:8" outlineLevel="1" x14ac:dyDescent="0.25">
      <c r="A412" s="23" t="s">
        <v>316</v>
      </c>
      <c r="B412" s="7" t="s">
        <v>317</v>
      </c>
      <c r="C412" s="7"/>
      <c r="D412" s="16">
        <v>96523145</v>
      </c>
      <c r="E412" s="14">
        <f t="shared" si="11"/>
        <v>0</v>
      </c>
      <c r="F412" s="44">
        <v>96523145</v>
      </c>
      <c r="G412" s="50">
        <f t="shared" si="12"/>
        <v>7847293.3500000089</v>
      </c>
      <c r="H412" s="44">
        <f>H413+H420+H424+H428+H435+H439</f>
        <v>104370438.35000001</v>
      </c>
    </row>
    <row r="413" spans="1:8" outlineLevel="2" x14ac:dyDescent="0.25">
      <c r="A413" s="23" t="s">
        <v>318</v>
      </c>
      <c r="B413" s="7" t="s">
        <v>319</v>
      </c>
      <c r="C413" s="7"/>
      <c r="D413" s="16">
        <v>53175386</v>
      </c>
      <c r="E413" s="14">
        <f t="shared" si="11"/>
        <v>0</v>
      </c>
      <c r="F413" s="33">
        <v>53175386</v>
      </c>
      <c r="G413" s="50">
        <f t="shared" si="12"/>
        <v>4121947.6199999973</v>
      </c>
      <c r="H413" s="33">
        <f>H414+H417</f>
        <v>57297333.619999997</v>
      </c>
    </row>
    <row r="414" spans="1:8" outlineLevel="3" x14ac:dyDescent="0.25">
      <c r="A414" s="23" t="s">
        <v>320</v>
      </c>
      <c r="B414" s="7" t="s">
        <v>321</v>
      </c>
      <c r="C414" s="7"/>
      <c r="D414" s="16">
        <v>51869401.560000002</v>
      </c>
      <c r="E414" s="14">
        <f t="shared" si="11"/>
        <v>0</v>
      </c>
      <c r="F414" s="31">
        <v>51869401.560000002</v>
      </c>
      <c r="G414" s="50">
        <f t="shared" si="12"/>
        <v>4121947.6199999973</v>
      </c>
      <c r="H414" s="31">
        <f>H415</f>
        <v>55991349.18</v>
      </c>
    </row>
    <row r="415" spans="1:8" ht="26.25" outlineLevel="4" x14ac:dyDescent="0.25">
      <c r="A415" s="23" t="s">
        <v>37</v>
      </c>
      <c r="B415" s="7" t="s">
        <v>321</v>
      </c>
      <c r="C415" s="7" t="s">
        <v>38</v>
      </c>
      <c r="D415" s="16">
        <v>51869401.560000002</v>
      </c>
      <c r="E415" s="14">
        <f t="shared" si="11"/>
        <v>0</v>
      </c>
      <c r="F415" s="31">
        <v>51869401.560000002</v>
      </c>
      <c r="G415" s="50">
        <f t="shared" si="12"/>
        <v>4121947.6199999973</v>
      </c>
      <c r="H415" s="31">
        <f>H416</f>
        <v>55991349.18</v>
      </c>
    </row>
    <row r="416" spans="1:8" outlineLevel="5" x14ac:dyDescent="0.25">
      <c r="A416" s="23" t="s">
        <v>268</v>
      </c>
      <c r="B416" s="7" t="s">
        <v>321</v>
      </c>
      <c r="C416" s="7" t="s">
        <v>269</v>
      </c>
      <c r="D416" s="16">
        <v>51869401.560000002</v>
      </c>
      <c r="E416" s="14">
        <f t="shared" si="11"/>
        <v>0</v>
      </c>
      <c r="F416" s="31">
        <v>51869401.560000002</v>
      </c>
      <c r="G416" s="50">
        <f t="shared" si="12"/>
        <v>4121947.6199999973</v>
      </c>
      <c r="H416" s="31">
        <v>55991349.18</v>
      </c>
    </row>
    <row r="417" spans="1:8" ht="26.25" outlineLevel="3" x14ac:dyDescent="0.25">
      <c r="A417" s="23" t="s">
        <v>322</v>
      </c>
      <c r="B417" s="7" t="s">
        <v>323</v>
      </c>
      <c r="C417" s="7"/>
      <c r="D417" s="16">
        <v>1305984.44</v>
      </c>
      <c r="E417" s="14">
        <f t="shared" si="11"/>
        <v>0</v>
      </c>
      <c r="F417" s="31">
        <v>1305984.44</v>
      </c>
      <c r="G417" s="50">
        <f t="shared" si="12"/>
        <v>0</v>
      </c>
      <c r="H417" s="31">
        <v>1305984.44</v>
      </c>
    </row>
    <row r="418" spans="1:8" ht="26.25" outlineLevel="4" x14ac:dyDescent="0.25">
      <c r="A418" s="23" t="s">
        <v>37</v>
      </c>
      <c r="B418" s="7" t="s">
        <v>323</v>
      </c>
      <c r="C418" s="7" t="s">
        <v>38</v>
      </c>
      <c r="D418" s="16">
        <v>1305984.44</v>
      </c>
      <c r="E418" s="14">
        <f t="shared" si="11"/>
        <v>0</v>
      </c>
      <c r="F418" s="31">
        <v>1305984.44</v>
      </c>
      <c r="G418" s="50">
        <f t="shared" si="12"/>
        <v>0</v>
      </c>
      <c r="H418" s="31">
        <v>1305984.44</v>
      </c>
    </row>
    <row r="419" spans="1:8" outlineLevel="5" x14ac:dyDescent="0.25">
      <c r="A419" s="23" t="s">
        <v>268</v>
      </c>
      <c r="B419" s="7" t="s">
        <v>323</v>
      </c>
      <c r="C419" s="7" t="s">
        <v>269</v>
      </c>
      <c r="D419" s="16">
        <v>1305984.44</v>
      </c>
      <c r="E419" s="14">
        <f t="shared" si="11"/>
        <v>0</v>
      </c>
      <c r="F419" s="32">
        <v>1305984.44</v>
      </c>
      <c r="G419" s="50">
        <f t="shared" si="12"/>
        <v>0</v>
      </c>
      <c r="H419" s="32">
        <v>1305984.44</v>
      </c>
    </row>
    <row r="420" spans="1:8" ht="26.25" outlineLevel="2" x14ac:dyDescent="0.25">
      <c r="A420" s="23" t="s">
        <v>324</v>
      </c>
      <c r="B420" s="7" t="s">
        <v>325</v>
      </c>
      <c r="C420" s="7"/>
      <c r="D420" s="16">
        <v>8500000</v>
      </c>
      <c r="E420" s="14">
        <f t="shared" si="11"/>
        <v>0</v>
      </c>
      <c r="F420" s="33">
        <v>8500000</v>
      </c>
      <c r="G420" s="50">
        <f t="shared" si="12"/>
        <v>1374172.9900000002</v>
      </c>
      <c r="H420" s="33">
        <f>H421</f>
        <v>9874172.9900000002</v>
      </c>
    </row>
    <row r="421" spans="1:8" outlineLevel="3" x14ac:dyDescent="0.25">
      <c r="A421" s="23" t="s">
        <v>13</v>
      </c>
      <c r="B421" s="7" t="s">
        <v>326</v>
      </c>
      <c r="C421" s="7"/>
      <c r="D421" s="16">
        <v>8500000</v>
      </c>
      <c r="E421" s="14">
        <f t="shared" si="11"/>
        <v>0</v>
      </c>
      <c r="F421" s="31">
        <v>8500000</v>
      </c>
      <c r="G421" s="50">
        <f t="shared" si="12"/>
        <v>1374172.9900000002</v>
      </c>
      <c r="H421" s="31">
        <f>H422</f>
        <v>9874172.9900000002</v>
      </c>
    </row>
    <row r="422" spans="1:8" ht="26.25" outlineLevel="4" x14ac:dyDescent="0.25">
      <c r="A422" s="23" t="s">
        <v>37</v>
      </c>
      <c r="B422" s="7" t="s">
        <v>326</v>
      </c>
      <c r="C422" s="7" t="s">
        <v>38</v>
      </c>
      <c r="D422" s="16">
        <v>8500000</v>
      </c>
      <c r="E422" s="14">
        <f t="shared" si="11"/>
        <v>0</v>
      </c>
      <c r="F422" s="31">
        <v>8500000</v>
      </c>
      <c r="G422" s="50">
        <f t="shared" si="12"/>
        <v>1374172.9900000002</v>
      </c>
      <c r="H422" s="31">
        <f>H423</f>
        <v>9874172.9900000002</v>
      </c>
    </row>
    <row r="423" spans="1:8" outlineLevel="5" x14ac:dyDescent="0.25">
      <c r="A423" s="23" t="s">
        <v>268</v>
      </c>
      <c r="B423" s="7" t="s">
        <v>326</v>
      </c>
      <c r="C423" s="7" t="s">
        <v>269</v>
      </c>
      <c r="D423" s="16">
        <v>8500000</v>
      </c>
      <c r="E423" s="14">
        <f t="shared" si="11"/>
        <v>0</v>
      </c>
      <c r="F423" s="31">
        <v>8500000</v>
      </c>
      <c r="G423" s="50">
        <f t="shared" si="12"/>
        <v>1374172.9900000002</v>
      </c>
      <c r="H423" s="31">
        <v>9874172.9900000002</v>
      </c>
    </row>
    <row r="424" spans="1:8" outlineLevel="2" x14ac:dyDescent="0.25">
      <c r="A424" s="23" t="s">
        <v>327</v>
      </c>
      <c r="B424" s="7" t="s">
        <v>328</v>
      </c>
      <c r="C424" s="7"/>
      <c r="D424" s="16">
        <v>30000</v>
      </c>
      <c r="E424" s="14">
        <f t="shared" si="11"/>
        <v>0</v>
      </c>
      <c r="F424" s="31">
        <v>30000</v>
      </c>
      <c r="G424" s="50">
        <f t="shared" si="12"/>
        <v>0</v>
      </c>
      <c r="H424" s="31">
        <v>30000</v>
      </c>
    </row>
    <row r="425" spans="1:8" outlineLevel="3" x14ac:dyDescent="0.25">
      <c r="A425" s="23" t="s">
        <v>329</v>
      </c>
      <c r="B425" s="7" t="s">
        <v>330</v>
      </c>
      <c r="C425" s="7"/>
      <c r="D425" s="16">
        <v>30000</v>
      </c>
      <c r="E425" s="14">
        <f t="shared" si="11"/>
        <v>0</v>
      </c>
      <c r="F425" s="31">
        <v>30000</v>
      </c>
      <c r="G425" s="50">
        <f t="shared" si="12"/>
        <v>0</v>
      </c>
      <c r="H425" s="31">
        <v>30000</v>
      </c>
    </row>
    <row r="426" spans="1:8" ht="26.25" outlineLevel="4" x14ac:dyDescent="0.25">
      <c r="A426" s="23" t="s">
        <v>17</v>
      </c>
      <c r="B426" s="7" t="s">
        <v>330</v>
      </c>
      <c r="C426" s="7" t="s">
        <v>18</v>
      </c>
      <c r="D426" s="16">
        <v>30000</v>
      </c>
      <c r="E426" s="14">
        <f t="shared" si="11"/>
        <v>0</v>
      </c>
      <c r="F426" s="31">
        <v>30000</v>
      </c>
      <c r="G426" s="50">
        <f t="shared" si="12"/>
        <v>0</v>
      </c>
      <c r="H426" s="31">
        <v>30000</v>
      </c>
    </row>
    <row r="427" spans="1:8" ht="26.25" outlineLevel="5" x14ac:dyDescent="0.25">
      <c r="A427" s="23" t="s">
        <v>19</v>
      </c>
      <c r="B427" s="7" t="s">
        <v>330</v>
      </c>
      <c r="C427" s="7" t="s">
        <v>20</v>
      </c>
      <c r="D427" s="16">
        <v>30000</v>
      </c>
      <c r="E427" s="14">
        <f t="shared" si="11"/>
        <v>0</v>
      </c>
      <c r="F427" s="32">
        <v>30000</v>
      </c>
      <c r="G427" s="50">
        <f t="shared" si="12"/>
        <v>0</v>
      </c>
      <c r="H427" s="32">
        <v>30000</v>
      </c>
    </row>
    <row r="428" spans="1:8" outlineLevel="2" x14ac:dyDescent="0.25">
      <c r="A428" s="23" t="s">
        <v>331</v>
      </c>
      <c r="B428" s="7" t="s">
        <v>332</v>
      </c>
      <c r="C428" s="7"/>
      <c r="D428" s="16">
        <v>23038269</v>
      </c>
      <c r="E428" s="14">
        <f t="shared" si="11"/>
        <v>0</v>
      </c>
      <c r="F428" s="33">
        <v>23038269</v>
      </c>
      <c r="G428" s="50">
        <f t="shared" si="12"/>
        <v>1495756.0899999999</v>
      </c>
      <c r="H428" s="33">
        <f>H429+H432</f>
        <v>24534025.09</v>
      </c>
    </row>
    <row r="429" spans="1:8" outlineLevel="3" x14ac:dyDescent="0.25">
      <c r="A429" s="23" t="s">
        <v>333</v>
      </c>
      <c r="B429" s="7" t="s">
        <v>334</v>
      </c>
      <c r="C429" s="7"/>
      <c r="D429" s="16">
        <v>22773525.670000002</v>
      </c>
      <c r="E429" s="14">
        <f t="shared" ref="E429:E498" si="13">F429-D429</f>
        <v>0</v>
      </c>
      <c r="F429" s="31">
        <v>22773525.670000002</v>
      </c>
      <c r="G429" s="50">
        <f t="shared" si="12"/>
        <v>1495756.0799999982</v>
      </c>
      <c r="H429" s="31">
        <f>H430</f>
        <v>24269281.75</v>
      </c>
    </row>
    <row r="430" spans="1:8" ht="26.25" outlineLevel="4" x14ac:dyDescent="0.25">
      <c r="A430" s="23" t="s">
        <v>37</v>
      </c>
      <c r="B430" s="7" t="s">
        <v>334</v>
      </c>
      <c r="C430" s="7" t="s">
        <v>38</v>
      </c>
      <c r="D430" s="16">
        <v>22773525.670000002</v>
      </c>
      <c r="E430" s="14">
        <f t="shared" si="13"/>
        <v>0</v>
      </c>
      <c r="F430" s="31">
        <v>22773525.670000002</v>
      </c>
      <c r="G430" s="50">
        <f t="shared" si="12"/>
        <v>1495756.0799999982</v>
      </c>
      <c r="H430" s="31">
        <f>H431</f>
        <v>24269281.75</v>
      </c>
    </row>
    <row r="431" spans="1:8" outlineLevel="5" x14ac:dyDescent="0.25">
      <c r="A431" s="23" t="s">
        <v>268</v>
      </c>
      <c r="B431" s="7" t="s">
        <v>334</v>
      </c>
      <c r="C431" s="7" t="s">
        <v>269</v>
      </c>
      <c r="D431" s="16">
        <v>22773525.670000002</v>
      </c>
      <c r="E431" s="14">
        <f t="shared" si="13"/>
        <v>0</v>
      </c>
      <c r="F431" s="31">
        <v>22773525.670000002</v>
      </c>
      <c r="G431" s="50">
        <f t="shared" si="12"/>
        <v>1495756.0799999982</v>
      </c>
      <c r="H431" s="31">
        <v>24269281.75</v>
      </c>
    </row>
    <row r="432" spans="1:8" ht="39" outlineLevel="3" x14ac:dyDescent="0.25">
      <c r="A432" s="23" t="s">
        <v>335</v>
      </c>
      <c r="B432" s="7" t="s">
        <v>336</v>
      </c>
      <c r="C432" s="7"/>
      <c r="D432" s="16">
        <v>264743.33</v>
      </c>
      <c r="E432" s="14">
        <f t="shared" si="13"/>
        <v>0</v>
      </c>
      <c r="F432" s="31">
        <v>264743.33</v>
      </c>
      <c r="G432" s="50">
        <f t="shared" si="12"/>
        <v>1.0000000009313226E-2</v>
      </c>
      <c r="H432" s="31">
        <f>H433</f>
        <v>264743.34000000003</v>
      </c>
    </row>
    <row r="433" spans="1:8" ht="26.25" outlineLevel="4" x14ac:dyDescent="0.25">
      <c r="A433" s="23" t="s">
        <v>37</v>
      </c>
      <c r="B433" s="7" t="s">
        <v>336</v>
      </c>
      <c r="C433" s="7" t="s">
        <v>38</v>
      </c>
      <c r="D433" s="16">
        <v>264743.33</v>
      </c>
      <c r="E433" s="14">
        <f t="shared" si="13"/>
        <v>0</v>
      </c>
      <c r="F433" s="31">
        <v>264743.33</v>
      </c>
      <c r="G433" s="50">
        <f t="shared" si="12"/>
        <v>1.0000000009313226E-2</v>
      </c>
      <c r="H433" s="31">
        <f>H434</f>
        <v>264743.34000000003</v>
      </c>
    </row>
    <row r="434" spans="1:8" outlineLevel="5" x14ac:dyDescent="0.25">
      <c r="A434" s="23" t="s">
        <v>268</v>
      </c>
      <c r="B434" s="7" t="s">
        <v>336</v>
      </c>
      <c r="C434" s="7" t="s">
        <v>269</v>
      </c>
      <c r="D434" s="16">
        <v>264743.33</v>
      </c>
      <c r="E434" s="14">
        <f t="shared" si="13"/>
        <v>0</v>
      </c>
      <c r="F434" s="31">
        <v>264743.33</v>
      </c>
      <c r="G434" s="50">
        <f t="shared" si="12"/>
        <v>1.0000000009313226E-2</v>
      </c>
      <c r="H434" s="31">
        <v>264743.34000000003</v>
      </c>
    </row>
    <row r="435" spans="1:8" ht="26.25" outlineLevel="2" x14ac:dyDescent="0.25">
      <c r="A435" s="23" t="s">
        <v>337</v>
      </c>
      <c r="B435" s="7" t="s">
        <v>338</v>
      </c>
      <c r="C435" s="7"/>
      <c r="D435" s="16">
        <v>86000</v>
      </c>
      <c r="E435" s="14">
        <f t="shared" si="13"/>
        <v>0</v>
      </c>
      <c r="F435" s="31">
        <v>86000</v>
      </c>
      <c r="G435" s="50">
        <f t="shared" si="12"/>
        <v>0</v>
      </c>
      <c r="H435" s="31">
        <v>86000</v>
      </c>
    </row>
    <row r="436" spans="1:8" outlineLevel="3" x14ac:dyDescent="0.25">
      <c r="A436" s="23" t="s">
        <v>339</v>
      </c>
      <c r="B436" s="7" t="s">
        <v>340</v>
      </c>
      <c r="C436" s="7"/>
      <c r="D436" s="16">
        <v>86000</v>
      </c>
      <c r="E436" s="14">
        <f t="shared" si="13"/>
        <v>0</v>
      </c>
      <c r="F436" s="31">
        <v>86000</v>
      </c>
      <c r="G436" s="50">
        <f t="shared" si="12"/>
        <v>0</v>
      </c>
      <c r="H436" s="31">
        <v>86000</v>
      </c>
    </row>
    <row r="437" spans="1:8" ht="26.25" outlineLevel="4" x14ac:dyDescent="0.25">
      <c r="A437" s="23" t="s">
        <v>17</v>
      </c>
      <c r="B437" s="7" t="s">
        <v>340</v>
      </c>
      <c r="C437" s="7" t="s">
        <v>18</v>
      </c>
      <c r="D437" s="16">
        <v>86000</v>
      </c>
      <c r="E437" s="14">
        <f t="shared" si="13"/>
        <v>0</v>
      </c>
      <c r="F437" s="31">
        <v>86000</v>
      </c>
      <c r="G437" s="50">
        <f t="shared" si="12"/>
        <v>0</v>
      </c>
      <c r="H437" s="31">
        <v>86000</v>
      </c>
    </row>
    <row r="438" spans="1:8" ht="26.25" outlineLevel="5" x14ac:dyDescent="0.25">
      <c r="A438" s="23" t="s">
        <v>19</v>
      </c>
      <c r="B438" s="7" t="s">
        <v>340</v>
      </c>
      <c r="C438" s="7" t="s">
        <v>20</v>
      </c>
      <c r="D438" s="16">
        <v>86000</v>
      </c>
      <c r="E438" s="14">
        <f t="shared" si="13"/>
        <v>0</v>
      </c>
      <c r="F438" s="31">
        <v>86000</v>
      </c>
      <c r="G438" s="50">
        <f t="shared" si="12"/>
        <v>0</v>
      </c>
      <c r="H438" s="31">
        <v>86000</v>
      </c>
    </row>
    <row r="439" spans="1:8" ht="26.25" outlineLevel="2" x14ac:dyDescent="0.25">
      <c r="A439" s="23" t="s">
        <v>341</v>
      </c>
      <c r="B439" s="7" t="s">
        <v>342</v>
      </c>
      <c r="C439" s="7"/>
      <c r="D439" s="16">
        <v>11693490</v>
      </c>
      <c r="E439" s="14">
        <f t="shared" si="13"/>
        <v>0</v>
      </c>
      <c r="F439" s="31">
        <v>11693490</v>
      </c>
      <c r="G439" s="50">
        <f t="shared" si="12"/>
        <v>855416.65000000037</v>
      </c>
      <c r="H439" s="31">
        <f>H440</f>
        <v>12548906.65</v>
      </c>
    </row>
    <row r="440" spans="1:8" ht="26.25" outlineLevel="3" x14ac:dyDescent="0.25">
      <c r="A440" s="23" t="s">
        <v>343</v>
      </c>
      <c r="B440" s="7" t="s">
        <v>344</v>
      </c>
      <c r="C440" s="7"/>
      <c r="D440" s="16">
        <v>11693490</v>
      </c>
      <c r="E440" s="14">
        <f t="shared" si="13"/>
        <v>0</v>
      </c>
      <c r="F440" s="31">
        <v>11693490</v>
      </c>
      <c r="G440" s="50">
        <f t="shared" si="12"/>
        <v>855416.65000000037</v>
      </c>
      <c r="H440" s="31">
        <f>H441</f>
        <v>12548906.65</v>
      </c>
    </row>
    <row r="441" spans="1:8" ht="26.25" outlineLevel="4" x14ac:dyDescent="0.25">
      <c r="A441" s="23" t="s">
        <v>37</v>
      </c>
      <c r="B441" s="7" t="s">
        <v>344</v>
      </c>
      <c r="C441" s="7" t="s">
        <v>38</v>
      </c>
      <c r="D441" s="16">
        <v>11693490</v>
      </c>
      <c r="E441" s="14">
        <f t="shared" si="13"/>
        <v>0</v>
      </c>
      <c r="F441" s="31">
        <v>11693490</v>
      </c>
      <c r="G441" s="50">
        <f t="shared" si="12"/>
        <v>855416.65000000037</v>
      </c>
      <c r="H441" s="31">
        <f>H442</f>
        <v>12548906.65</v>
      </c>
    </row>
    <row r="442" spans="1:8" outlineLevel="5" x14ac:dyDescent="0.25">
      <c r="A442" s="23" t="s">
        <v>268</v>
      </c>
      <c r="B442" s="7" t="s">
        <v>344</v>
      </c>
      <c r="C442" s="7" t="s">
        <v>269</v>
      </c>
      <c r="D442" s="16">
        <v>11693490</v>
      </c>
      <c r="E442" s="14">
        <f t="shared" si="13"/>
        <v>0</v>
      </c>
      <c r="F442" s="32">
        <v>11693490</v>
      </c>
      <c r="G442" s="50">
        <f t="shared" si="12"/>
        <v>855416.65000000037</v>
      </c>
      <c r="H442" s="32">
        <v>12548906.65</v>
      </c>
    </row>
    <row r="443" spans="1:8" ht="26.25" outlineLevel="1" x14ac:dyDescent="0.25">
      <c r="A443" s="23" t="s">
        <v>345</v>
      </c>
      <c r="B443" s="7" t="s">
        <v>346</v>
      </c>
      <c r="C443" s="7"/>
      <c r="D443" s="16">
        <v>13014016</v>
      </c>
      <c r="E443" s="14">
        <f t="shared" si="13"/>
        <v>-1545</v>
      </c>
      <c r="F443" s="50">
        <f>F444</f>
        <v>13012471</v>
      </c>
      <c r="G443" s="50">
        <f t="shared" si="12"/>
        <v>952411.83000000007</v>
      </c>
      <c r="H443" s="50">
        <f>H444</f>
        <v>13964882.83</v>
      </c>
    </row>
    <row r="444" spans="1:8" ht="26.25" outlineLevel="2" x14ac:dyDescent="0.25">
      <c r="A444" s="23" t="s">
        <v>347</v>
      </c>
      <c r="B444" s="7" t="s">
        <v>348</v>
      </c>
      <c r="C444" s="7"/>
      <c r="D444" s="16">
        <v>13014016</v>
      </c>
      <c r="E444" s="14">
        <f t="shared" si="13"/>
        <v>-1545</v>
      </c>
      <c r="F444" s="50">
        <f>F445+F450</f>
        <v>13012471</v>
      </c>
      <c r="G444" s="50">
        <f t="shared" si="12"/>
        <v>952411.83000000007</v>
      </c>
      <c r="H444" s="50">
        <f>H445+H450</f>
        <v>13964882.83</v>
      </c>
    </row>
    <row r="445" spans="1:8" outlineLevel="3" x14ac:dyDescent="0.25">
      <c r="A445" s="23" t="s">
        <v>7</v>
      </c>
      <c r="B445" s="7" t="s">
        <v>349</v>
      </c>
      <c r="C445" s="7"/>
      <c r="D445" s="16">
        <v>3044376</v>
      </c>
      <c r="E445" s="14">
        <f t="shared" si="13"/>
        <v>-1545</v>
      </c>
      <c r="F445" s="50">
        <f>F446+F448</f>
        <v>3042831</v>
      </c>
      <c r="G445" s="50">
        <f t="shared" si="12"/>
        <v>416969.50999999978</v>
      </c>
      <c r="H445" s="50">
        <f>H446+H448</f>
        <v>3459800.51</v>
      </c>
    </row>
    <row r="446" spans="1:8" ht="39" outlineLevel="4" x14ac:dyDescent="0.25">
      <c r="A446" s="23" t="s">
        <v>9</v>
      </c>
      <c r="B446" s="7" t="s">
        <v>349</v>
      </c>
      <c r="C446" s="7" t="s">
        <v>10</v>
      </c>
      <c r="D446" s="16">
        <v>2630000</v>
      </c>
      <c r="E446" s="14">
        <f t="shared" si="13"/>
        <v>0</v>
      </c>
      <c r="F446" s="50">
        <f>F447</f>
        <v>2630000</v>
      </c>
      <c r="G446" s="50">
        <f t="shared" si="12"/>
        <v>829800.50999999978</v>
      </c>
      <c r="H446" s="50">
        <f>H447</f>
        <v>3459800.51</v>
      </c>
    </row>
    <row r="447" spans="1:8" outlineLevel="5" x14ac:dyDescent="0.25">
      <c r="A447" s="23" t="s">
        <v>11</v>
      </c>
      <c r="B447" s="7" t="s">
        <v>349</v>
      </c>
      <c r="C447" s="7" t="s">
        <v>12</v>
      </c>
      <c r="D447" s="16">
        <v>2630000</v>
      </c>
      <c r="E447" s="14">
        <f t="shared" si="13"/>
        <v>0</v>
      </c>
      <c r="F447" s="50">
        <v>2630000</v>
      </c>
      <c r="G447" s="50">
        <f t="shared" si="12"/>
        <v>829800.50999999978</v>
      </c>
      <c r="H447" s="50">
        <v>3459800.51</v>
      </c>
    </row>
    <row r="448" spans="1:8" ht="26.25" outlineLevel="4" x14ac:dyDescent="0.25">
      <c r="A448" s="23" t="s">
        <v>17</v>
      </c>
      <c r="B448" s="7" t="s">
        <v>349</v>
      </c>
      <c r="C448" s="7" t="s">
        <v>18</v>
      </c>
      <c r="D448" s="16">
        <v>414376</v>
      </c>
      <c r="E448" s="14">
        <f t="shared" si="13"/>
        <v>-1545</v>
      </c>
      <c r="F448" s="50">
        <f>F449</f>
        <v>412831</v>
      </c>
      <c r="G448" s="50">
        <f t="shared" si="12"/>
        <v>-412831</v>
      </c>
      <c r="H448" s="50">
        <f>H449</f>
        <v>0</v>
      </c>
    </row>
    <row r="449" spans="1:8" ht="26.25" outlineLevel="5" x14ac:dyDescent="0.25">
      <c r="A449" s="23" t="s">
        <v>19</v>
      </c>
      <c r="B449" s="7" t="s">
        <v>349</v>
      </c>
      <c r="C449" s="7" t="s">
        <v>20</v>
      </c>
      <c r="D449" s="16">
        <v>414376</v>
      </c>
      <c r="E449" s="14">
        <f t="shared" si="13"/>
        <v>-1545</v>
      </c>
      <c r="F449" s="50">
        <v>412831</v>
      </c>
      <c r="G449" s="50">
        <f t="shared" si="12"/>
        <v>-412831</v>
      </c>
      <c r="H449" s="50">
        <v>0</v>
      </c>
    </row>
    <row r="450" spans="1:8" outlineLevel="3" x14ac:dyDescent="0.25">
      <c r="A450" s="23" t="s">
        <v>13</v>
      </c>
      <c r="B450" s="7" t="s">
        <v>350</v>
      </c>
      <c r="C450" s="7"/>
      <c r="D450" s="16">
        <v>9969640</v>
      </c>
      <c r="E450" s="14">
        <f t="shared" si="13"/>
        <v>0</v>
      </c>
      <c r="F450" s="33">
        <v>9969640</v>
      </c>
      <c r="G450" s="50">
        <f t="shared" si="12"/>
        <v>535442.3200000003</v>
      </c>
      <c r="H450" s="33">
        <f>H451+H453</f>
        <v>10505082.32</v>
      </c>
    </row>
    <row r="451" spans="1:8" ht="39" outlineLevel="4" x14ac:dyDescent="0.25">
      <c r="A451" s="23" t="s">
        <v>9</v>
      </c>
      <c r="B451" s="7" t="s">
        <v>350</v>
      </c>
      <c r="C451" s="7" t="s">
        <v>10</v>
      </c>
      <c r="D451" s="16">
        <v>8900000</v>
      </c>
      <c r="E451" s="14">
        <f t="shared" si="13"/>
        <v>0</v>
      </c>
      <c r="F451" s="31">
        <v>8900000</v>
      </c>
      <c r="G451" s="50">
        <f t="shared" si="12"/>
        <v>544814.83999999985</v>
      </c>
      <c r="H451" s="31">
        <f>H452</f>
        <v>9444814.8399999999</v>
      </c>
    </row>
    <row r="452" spans="1:8" outlineLevel="5" x14ac:dyDescent="0.25">
      <c r="A452" s="23" t="s">
        <v>15</v>
      </c>
      <c r="B452" s="7" t="s">
        <v>350</v>
      </c>
      <c r="C452" s="7" t="s">
        <v>16</v>
      </c>
      <c r="D452" s="16">
        <v>8900000</v>
      </c>
      <c r="E452" s="14">
        <f t="shared" si="13"/>
        <v>0</v>
      </c>
      <c r="F452" s="31">
        <v>8900000</v>
      </c>
      <c r="G452" s="50">
        <f t="shared" si="12"/>
        <v>544814.83999999985</v>
      </c>
      <c r="H452" s="31">
        <v>9444814.8399999999</v>
      </c>
    </row>
    <row r="453" spans="1:8" ht="26.25" outlineLevel="4" x14ac:dyDescent="0.25">
      <c r="A453" s="23" t="s">
        <v>17</v>
      </c>
      <c r="B453" s="7" t="s">
        <v>350</v>
      </c>
      <c r="C453" s="7" t="s">
        <v>18</v>
      </c>
      <c r="D453" s="16">
        <v>1061640</v>
      </c>
      <c r="E453" s="14">
        <f t="shared" si="13"/>
        <v>0</v>
      </c>
      <c r="F453" s="31">
        <v>1061640</v>
      </c>
      <c r="G453" s="50">
        <f t="shared" si="12"/>
        <v>-1372.5200000000186</v>
      </c>
      <c r="H453" s="31">
        <f>H454</f>
        <v>1060267.48</v>
      </c>
    </row>
    <row r="454" spans="1:8" ht="26.25" outlineLevel="5" x14ac:dyDescent="0.25">
      <c r="A454" s="23" t="s">
        <v>19</v>
      </c>
      <c r="B454" s="7" t="s">
        <v>350</v>
      </c>
      <c r="C454" s="7" t="s">
        <v>20</v>
      </c>
      <c r="D454" s="16">
        <v>1061640</v>
      </c>
      <c r="E454" s="14">
        <f t="shared" si="13"/>
        <v>0</v>
      </c>
      <c r="F454" s="31">
        <v>1061640</v>
      </c>
      <c r="G454" s="50">
        <f t="shared" si="12"/>
        <v>-1372.5200000000186</v>
      </c>
      <c r="H454" s="31">
        <v>1060267.48</v>
      </c>
    </row>
    <row r="455" spans="1:8" outlineLevel="4" x14ac:dyDescent="0.25">
      <c r="A455" s="23" t="s">
        <v>21</v>
      </c>
      <c r="B455" s="7" t="s">
        <v>350</v>
      </c>
      <c r="C455" s="7" t="s">
        <v>22</v>
      </c>
      <c r="D455" s="16">
        <v>8000</v>
      </c>
      <c r="E455" s="14">
        <f t="shared" si="13"/>
        <v>0</v>
      </c>
      <c r="F455" s="31">
        <v>8000</v>
      </c>
      <c r="G455" s="50">
        <f t="shared" si="12"/>
        <v>-8000</v>
      </c>
      <c r="H455" s="31">
        <v>0</v>
      </c>
    </row>
    <row r="456" spans="1:8" outlineLevel="5" x14ac:dyDescent="0.25">
      <c r="A456" s="23" t="s">
        <v>23</v>
      </c>
      <c r="B456" s="7" t="s">
        <v>350</v>
      </c>
      <c r="C456" s="7" t="s">
        <v>24</v>
      </c>
      <c r="D456" s="16">
        <v>8000</v>
      </c>
      <c r="E456" s="14">
        <f t="shared" si="13"/>
        <v>0</v>
      </c>
      <c r="F456" s="31">
        <v>8000</v>
      </c>
      <c r="G456" s="50">
        <f t="shared" si="12"/>
        <v>-8000</v>
      </c>
      <c r="H456" s="31">
        <v>0</v>
      </c>
    </row>
    <row r="457" spans="1:8" ht="26.25" outlineLevel="1" x14ac:dyDescent="0.25">
      <c r="A457" s="23" t="s">
        <v>351</v>
      </c>
      <c r="B457" s="7" t="s">
        <v>352</v>
      </c>
      <c r="C457" s="7"/>
      <c r="D457" s="16">
        <v>874725</v>
      </c>
      <c r="E457" s="14">
        <f t="shared" si="13"/>
        <v>0</v>
      </c>
      <c r="F457" s="31">
        <v>874725</v>
      </c>
      <c r="G457" s="50">
        <f t="shared" ref="G457:G520" si="14">H457-F457</f>
        <v>104981</v>
      </c>
      <c r="H457" s="31">
        <f>H458</f>
        <v>979706</v>
      </c>
    </row>
    <row r="458" spans="1:8" ht="26.25" outlineLevel="2" x14ac:dyDescent="0.25">
      <c r="A458" s="23" t="s">
        <v>353</v>
      </c>
      <c r="B458" s="7" t="s">
        <v>354</v>
      </c>
      <c r="C458" s="7"/>
      <c r="D458" s="16">
        <v>874725</v>
      </c>
      <c r="E458" s="14">
        <f t="shared" si="13"/>
        <v>0</v>
      </c>
      <c r="F458" s="31">
        <v>874725</v>
      </c>
      <c r="G458" s="50">
        <f t="shared" si="14"/>
        <v>104981</v>
      </c>
      <c r="H458" s="31">
        <f>H459</f>
        <v>979706</v>
      </c>
    </row>
    <row r="459" spans="1:8" outlineLevel="3" x14ac:dyDescent="0.25">
      <c r="A459" s="23" t="s">
        <v>355</v>
      </c>
      <c r="B459" s="7" t="s">
        <v>356</v>
      </c>
      <c r="C459" s="7"/>
      <c r="D459" s="16">
        <v>874725</v>
      </c>
      <c r="E459" s="14">
        <f t="shared" si="13"/>
        <v>0</v>
      </c>
      <c r="F459" s="31">
        <v>874725</v>
      </c>
      <c r="G459" s="50">
        <f t="shared" si="14"/>
        <v>104981</v>
      </c>
      <c r="H459" s="31">
        <f>H460</f>
        <v>979706</v>
      </c>
    </row>
    <row r="460" spans="1:8" ht="39" outlineLevel="4" x14ac:dyDescent="0.25">
      <c r="A460" s="23" t="s">
        <v>9</v>
      </c>
      <c r="B460" s="7" t="s">
        <v>356</v>
      </c>
      <c r="C460" s="7" t="s">
        <v>10</v>
      </c>
      <c r="D460" s="16">
        <v>874725</v>
      </c>
      <c r="E460" s="14">
        <f t="shared" si="13"/>
        <v>0</v>
      </c>
      <c r="F460" s="31">
        <v>874725</v>
      </c>
      <c r="G460" s="50">
        <f t="shared" si="14"/>
        <v>104981</v>
      </c>
      <c r="H460" s="31">
        <f>H461</f>
        <v>979706</v>
      </c>
    </row>
    <row r="461" spans="1:8" outlineLevel="5" x14ac:dyDescent="0.25">
      <c r="A461" s="23" t="s">
        <v>11</v>
      </c>
      <c r="B461" s="7" t="s">
        <v>356</v>
      </c>
      <c r="C461" s="7" t="s">
        <v>12</v>
      </c>
      <c r="D461" s="16">
        <v>874725</v>
      </c>
      <c r="E461" s="14">
        <f t="shared" si="13"/>
        <v>0</v>
      </c>
      <c r="F461" s="31">
        <v>874725</v>
      </c>
      <c r="G461" s="50">
        <f t="shared" si="14"/>
        <v>104981</v>
      </c>
      <c r="H461" s="31">
        <v>979706</v>
      </c>
    </row>
    <row r="462" spans="1:8" ht="26.25" outlineLevel="1" x14ac:dyDescent="0.25">
      <c r="A462" s="23" t="s">
        <v>357</v>
      </c>
      <c r="B462" s="7" t="s">
        <v>358</v>
      </c>
      <c r="C462" s="7"/>
      <c r="D462" s="16">
        <v>6625</v>
      </c>
      <c r="E462" s="14">
        <f t="shared" si="13"/>
        <v>0</v>
      </c>
      <c r="F462" s="31">
        <v>6625</v>
      </c>
      <c r="G462" s="50">
        <f t="shared" si="14"/>
        <v>0</v>
      </c>
      <c r="H462" s="31">
        <v>6625</v>
      </c>
    </row>
    <row r="463" spans="1:8" ht="26.25" outlineLevel="2" x14ac:dyDescent="0.25">
      <c r="A463" s="23" t="s">
        <v>359</v>
      </c>
      <c r="B463" s="7" t="s">
        <v>360</v>
      </c>
      <c r="C463" s="7"/>
      <c r="D463" s="16">
        <v>6625</v>
      </c>
      <c r="E463" s="14">
        <f t="shared" si="13"/>
        <v>0</v>
      </c>
      <c r="F463" s="31">
        <v>6625</v>
      </c>
      <c r="G463" s="50">
        <f t="shared" si="14"/>
        <v>0</v>
      </c>
      <c r="H463" s="31">
        <v>6625</v>
      </c>
    </row>
    <row r="464" spans="1:8" ht="26.25" outlineLevel="3" x14ac:dyDescent="0.25">
      <c r="A464" s="23" t="s">
        <v>361</v>
      </c>
      <c r="B464" s="7" t="s">
        <v>362</v>
      </c>
      <c r="C464" s="7"/>
      <c r="D464" s="16">
        <v>6625</v>
      </c>
      <c r="E464" s="14">
        <f t="shared" si="13"/>
        <v>0</v>
      </c>
      <c r="F464" s="31">
        <v>6625</v>
      </c>
      <c r="G464" s="50">
        <f t="shared" si="14"/>
        <v>0</v>
      </c>
      <c r="H464" s="31">
        <v>6625</v>
      </c>
    </row>
    <row r="465" spans="1:8" ht="26.25" outlineLevel="4" x14ac:dyDescent="0.25">
      <c r="A465" s="23" t="s">
        <v>17</v>
      </c>
      <c r="B465" s="7" t="s">
        <v>362</v>
      </c>
      <c r="C465" s="7" t="s">
        <v>18</v>
      </c>
      <c r="D465" s="16">
        <v>6625</v>
      </c>
      <c r="E465" s="14">
        <f t="shared" si="13"/>
        <v>0</v>
      </c>
      <c r="F465" s="31">
        <v>6625</v>
      </c>
      <c r="G465" s="50">
        <f t="shared" si="14"/>
        <v>0</v>
      </c>
      <c r="H465" s="31">
        <v>6625</v>
      </c>
    </row>
    <row r="466" spans="1:8" ht="26.25" outlineLevel="5" x14ac:dyDescent="0.25">
      <c r="A466" s="23" t="s">
        <v>19</v>
      </c>
      <c r="B466" s="7" t="s">
        <v>362</v>
      </c>
      <c r="C466" s="7" t="s">
        <v>20</v>
      </c>
      <c r="D466" s="16">
        <v>6625</v>
      </c>
      <c r="E466" s="14">
        <f t="shared" si="13"/>
        <v>0</v>
      </c>
      <c r="F466" s="32">
        <v>6625</v>
      </c>
      <c r="G466" s="50">
        <f t="shared" si="14"/>
        <v>0</v>
      </c>
      <c r="H466" s="32">
        <v>6625</v>
      </c>
    </row>
    <row r="467" spans="1:8" x14ac:dyDescent="0.25">
      <c r="A467" s="22" t="s">
        <v>363</v>
      </c>
      <c r="B467" s="5" t="s">
        <v>364</v>
      </c>
      <c r="C467" s="5"/>
      <c r="D467" s="15">
        <v>836735</v>
      </c>
      <c r="E467" s="14">
        <f t="shared" si="13"/>
        <v>0</v>
      </c>
      <c r="F467" s="43">
        <v>836735</v>
      </c>
      <c r="G467" s="50">
        <f t="shared" si="14"/>
        <v>0</v>
      </c>
      <c r="H467" s="30">
        <v>836735</v>
      </c>
    </row>
    <row r="468" spans="1:8" ht="26.25" outlineLevel="3" x14ac:dyDescent="0.25">
      <c r="A468" s="23" t="s">
        <v>365</v>
      </c>
      <c r="B468" s="7" t="s">
        <v>366</v>
      </c>
      <c r="C468" s="7"/>
      <c r="D468" s="16">
        <v>111435</v>
      </c>
      <c r="E468" s="14">
        <f t="shared" si="13"/>
        <v>0</v>
      </c>
      <c r="F468" s="19">
        <v>111435</v>
      </c>
      <c r="G468" s="50">
        <f t="shared" si="14"/>
        <v>0</v>
      </c>
      <c r="H468" s="31">
        <v>111435</v>
      </c>
    </row>
    <row r="469" spans="1:8" ht="26.25" outlineLevel="4" x14ac:dyDescent="0.25">
      <c r="A469" s="23" t="s">
        <v>17</v>
      </c>
      <c r="B469" s="7" t="s">
        <v>366</v>
      </c>
      <c r="C469" s="7" t="s">
        <v>18</v>
      </c>
      <c r="D469" s="16">
        <v>111435</v>
      </c>
      <c r="E469" s="14">
        <f t="shared" si="13"/>
        <v>0</v>
      </c>
      <c r="F469" s="19">
        <v>111435</v>
      </c>
      <c r="G469" s="50">
        <f t="shared" si="14"/>
        <v>0</v>
      </c>
      <c r="H469" s="31">
        <v>111435</v>
      </c>
    </row>
    <row r="470" spans="1:8" ht="26.25" outlineLevel="5" x14ac:dyDescent="0.25">
      <c r="A470" s="23" t="s">
        <v>19</v>
      </c>
      <c r="B470" s="7" t="s">
        <v>366</v>
      </c>
      <c r="C470" s="7" t="s">
        <v>20</v>
      </c>
      <c r="D470" s="16">
        <v>111435</v>
      </c>
      <c r="E470" s="14">
        <f t="shared" si="13"/>
        <v>0</v>
      </c>
      <c r="F470" s="19">
        <v>111435</v>
      </c>
      <c r="G470" s="50">
        <f t="shared" si="14"/>
        <v>0</v>
      </c>
      <c r="H470" s="31">
        <v>111435</v>
      </c>
    </row>
    <row r="471" spans="1:8" outlineLevel="2" x14ac:dyDescent="0.25">
      <c r="A471" s="23" t="s">
        <v>367</v>
      </c>
      <c r="B471" s="7" t="s">
        <v>368</v>
      </c>
      <c r="C471" s="7"/>
      <c r="D471" s="16">
        <v>725300</v>
      </c>
      <c r="E471" s="14">
        <f t="shared" si="13"/>
        <v>0</v>
      </c>
      <c r="F471" s="19">
        <v>725300</v>
      </c>
      <c r="G471" s="50">
        <f t="shared" si="14"/>
        <v>0</v>
      </c>
      <c r="H471" s="31">
        <v>725300</v>
      </c>
    </row>
    <row r="472" spans="1:8" outlineLevel="3" x14ac:dyDescent="0.25">
      <c r="A472" s="23" t="s">
        <v>369</v>
      </c>
      <c r="B472" s="7" t="s">
        <v>370</v>
      </c>
      <c r="C472" s="7"/>
      <c r="D472" s="16">
        <v>725300</v>
      </c>
      <c r="E472" s="14">
        <f t="shared" si="13"/>
        <v>0</v>
      </c>
      <c r="F472" s="19">
        <v>725300</v>
      </c>
      <c r="G472" s="50">
        <f t="shared" si="14"/>
        <v>0</v>
      </c>
      <c r="H472" s="31">
        <v>725300</v>
      </c>
    </row>
    <row r="473" spans="1:8" ht="26.25" outlineLevel="4" x14ac:dyDescent="0.25">
      <c r="A473" s="23" t="s">
        <v>17</v>
      </c>
      <c r="B473" s="7" t="s">
        <v>370</v>
      </c>
      <c r="C473" s="7" t="s">
        <v>18</v>
      </c>
      <c r="D473" s="16">
        <v>725300</v>
      </c>
      <c r="E473" s="14">
        <f t="shared" si="13"/>
        <v>0</v>
      </c>
      <c r="F473" s="19">
        <v>725300</v>
      </c>
      <c r="G473" s="50">
        <f t="shared" si="14"/>
        <v>0</v>
      </c>
      <c r="H473" s="31">
        <v>725300</v>
      </c>
    </row>
    <row r="474" spans="1:8" ht="26.25" outlineLevel="5" x14ac:dyDescent="0.25">
      <c r="A474" s="23" t="s">
        <v>19</v>
      </c>
      <c r="B474" s="7" t="s">
        <v>370</v>
      </c>
      <c r="C474" s="7" t="s">
        <v>20</v>
      </c>
      <c r="D474" s="16">
        <v>725300</v>
      </c>
      <c r="E474" s="14">
        <f t="shared" si="13"/>
        <v>0</v>
      </c>
      <c r="F474" s="19">
        <v>725300</v>
      </c>
      <c r="G474" s="50">
        <f t="shared" si="14"/>
        <v>0</v>
      </c>
      <c r="H474" s="32">
        <v>725300</v>
      </c>
    </row>
    <row r="475" spans="1:8" ht="26.25" x14ac:dyDescent="0.25">
      <c r="A475" s="22" t="s">
        <v>371</v>
      </c>
      <c r="B475" s="5" t="s">
        <v>372</v>
      </c>
      <c r="C475" s="5"/>
      <c r="D475" s="15">
        <v>24901000</v>
      </c>
      <c r="E475" s="14">
        <f t="shared" si="13"/>
        <v>0</v>
      </c>
      <c r="F475" s="54">
        <f>F476</f>
        <v>24901000</v>
      </c>
      <c r="G475" s="50">
        <f t="shared" si="14"/>
        <v>110097.3200000003</v>
      </c>
      <c r="H475" s="54">
        <f>H476</f>
        <v>25011097.32</v>
      </c>
    </row>
    <row r="476" spans="1:8" outlineLevel="2" x14ac:dyDescent="0.25">
      <c r="A476" s="23" t="s">
        <v>373</v>
      </c>
      <c r="B476" s="7" t="s">
        <v>374</v>
      </c>
      <c r="C476" s="7"/>
      <c r="D476" s="16">
        <v>24901000</v>
      </c>
      <c r="E476" s="14">
        <f t="shared" si="13"/>
        <v>0</v>
      </c>
      <c r="F476" s="50">
        <f>F477</f>
        <v>24901000</v>
      </c>
      <c r="G476" s="50">
        <f t="shared" si="14"/>
        <v>110097.3200000003</v>
      </c>
      <c r="H476" s="50">
        <f>H477</f>
        <v>25011097.32</v>
      </c>
    </row>
    <row r="477" spans="1:8" outlineLevel="3" x14ac:dyDescent="0.25">
      <c r="A477" s="23" t="s">
        <v>375</v>
      </c>
      <c r="B477" s="7" t="s">
        <v>376</v>
      </c>
      <c r="C477" s="7"/>
      <c r="D477" s="16">
        <v>24901000</v>
      </c>
      <c r="E477" s="14">
        <f t="shared" si="13"/>
        <v>0</v>
      </c>
      <c r="F477" s="50">
        <f>F478+F480+F482+F484+F486</f>
        <v>24901000</v>
      </c>
      <c r="G477" s="50">
        <f t="shared" si="14"/>
        <v>110097.3200000003</v>
      </c>
      <c r="H477" s="50">
        <f>H478+H480+H482+H484+H486</f>
        <v>25011097.32</v>
      </c>
    </row>
    <row r="478" spans="1:8" ht="39" outlineLevel="4" x14ac:dyDescent="0.25">
      <c r="A478" s="23" t="s">
        <v>9</v>
      </c>
      <c r="B478" s="7" t="s">
        <v>376</v>
      </c>
      <c r="C478" s="7" t="s">
        <v>10</v>
      </c>
      <c r="D478" s="16">
        <v>1150000</v>
      </c>
      <c r="E478" s="14">
        <f t="shared" si="13"/>
        <v>-5000</v>
      </c>
      <c r="F478" s="50">
        <f>F479</f>
        <v>1145000</v>
      </c>
      <c r="G478" s="50">
        <f t="shared" si="14"/>
        <v>-136600</v>
      </c>
      <c r="H478" s="50">
        <f>H479</f>
        <v>1008400</v>
      </c>
    </row>
    <row r="479" spans="1:8" outlineLevel="5" x14ac:dyDescent="0.25">
      <c r="A479" s="23" t="s">
        <v>11</v>
      </c>
      <c r="B479" s="7" t="s">
        <v>376</v>
      </c>
      <c r="C479" s="7" t="s">
        <v>12</v>
      </c>
      <c r="D479" s="16">
        <v>1150000</v>
      </c>
      <c r="E479" s="14">
        <f t="shared" si="13"/>
        <v>-5000</v>
      </c>
      <c r="F479" s="50">
        <v>1145000</v>
      </c>
      <c r="G479" s="50">
        <f t="shared" si="14"/>
        <v>-136600</v>
      </c>
      <c r="H479" s="50">
        <v>1008400</v>
      </c>
    </row>
    <row r="480" spans="1:8" ht="26.25" outlineLevel="4" x14ac:dyDescent="0.25">
      <c r="A480" s="23" t="s">
        <v>17</v>
      </c>
      <c r="B480" s="7" t="s">
        <v>376</v>
      </c>
      <c r="C480" s="7" t="s">
        <v>18</v>
      </c>
      <c r="D480" s="16">
        <v>2200000</v>
      </c>
      <c r="E480" s="14">
        <f t="shared" si="13"/>
        <v>-91191</v>
      </c>
      <c r="F480" s="50">
        <f>F481</f>
        <v>2108809</v>
      </c>
      <c r="G480" s="50">
        <f t="shared" si="14"/>
        <v>87697.319999999832</v>
      </c>
      <c r="H480" s="50">
        <f>H481</f>
        <v>2196506.3199999998</v>
      </c>
    </row>
    <row r="481" spans="1:8" ht="26.25" outlineLevel="5" x14ac:dyDescent="0.25">
      <c r="A481" s="23" t="s">
        <v>19</v>
      </c>
      <c r="B481" s="7" t="s">
        <v>376</v>
      </c>
      <c r="C481" s="7" t="s">
        <v>20</v>
      </c>
      <c r="D481" s="16">
        <v>2200000</v>
      </c>
      <c r="E481" s="14">
        <f t="shared" si="13"/>
        <v>-91191</v>
      </c>
      <c r="F481" s="50">
        <v>2108809</v>
      </c>
      <c r="G481" s="50">
        <f t="shared" si="14"/>
        <v>87697.319999999832</v>
      </c>
      <c r="H481" s="50">
        <v>2196506.3199999998</v>
      </c>
    </row>
    <row r="482" spans="1:8" outlineLevel="5" x14ac:dyDescent="0.25">
      <c r="A482" s="23" t="s">
        <v>177</v>
      </c>
      <c r="B482" s="7" t="s">
        <v>376</v>
      </c>
      <c r="C482" s="7" t="s">
        <v>178</v>
      </c>
      <c r="D482" s="16"/>
      <c r="E482" s="14"/>
      <c r="F482" s="59">
        <f>F483</f>
        <v>96191</v>
      </c>
      <c r="G482" s="50">
        <f t="shared" si="14"/>
        <v>210000</v>
      </c>
      <c r="H482" s="59">
        <f>H483</f>
        <v>306191</v>
      </c>
    </row>
    <row r="483" spans="1:8" outlineLevel="5" x14ac:dyDescent="0.25">
      <c r="A483" s="23" t="s">
        <v>179</v>
      </c>
      <c r="B483" s="7" t="s">
        <v>376</v>
      </c>
      <c r="C483" s="7" t="s">
        <v>180</v>
      </c>
      <c r="D483" s="16"/>
      <c r="E483" s="14"/>
      <c r="F483" s="59">
        <v>96191</v>
      </c>
      <c r="G483" s="50">
        <f t="shared" si="14"/>
        <v>210000</v>
      </c>
      <c r="H483" s="59">
        <v>306191</v>
      </c>
    </row>
    <row r="484" spans="1:8" ht="26.25" outlineLevel="4" x14ac:dyDescent="0.25">
      <c r="A484" s="23" t="s">
        <v>37</v>
      </c>
      <c r="B484" s="7" t="s">
        <v>376</v>
      </c>
      <c r="C484" s="7" t="s">
        <v>38</v>
      </c>
      <c r="D484" s="16">
        <v>21500000</v>
      </c>
      <c r="E484" s="14">
        <f t="shared" si="13"/>
        <v>0</v>
      </c>
      <c r="F484" s="33">
        <v>21500000</v>
      </c>
      <c r="G484" s="50">
        <f t="shared" si="14"/>
        <v>0</v>
      </c>
      <c r="H484" s="33">
        <v>21500000</v>
      </c>
    </row>
    <row r="485" spans="1:8" outlineLevel="5" x14ac:dyDescent="0.25">
      <c r="A485" s="23" t="s">
        <v>268</v>
      </c>
      <c r="B485" s="7" t="s">
        <v>376</v>
      </c>
      <c r="C485" s="7" t="s">
        <v>269</v>
      </c>
      <c r="D485" s="16">
        <v>21500000</v>
      </c>
      <c r="E485" s="14">
        <f t="shared" si="13"/>
        <v>0</v>
      </c>
      <c r="F485" s="31">
        <v>21500000</v>
      </c>
      <c r="G485" s="50">
        <f t="shared" si="14"/>
        <v>0</v>
      </c>
      <c r="H485" s="31">
        <v>21500000</v>
      </c>
    </row>
    <row r="486" spans="1:8" outlineLevel="4" x14ac:dyDescent="0.25">
      <c r="A486" s="23" t="s">
        <v>21</v>
      </c>
      <c r="B486" s="7" t="s">
        <v>376</v>
      </c>
      <c r="C486" s="7" t="s">
        <v>22</v>
      </c>
      <c r="D486" s="16">
        <v>51000</v>
      </c>
      <c r="E486" s="14">
        <f t="shared" si="13"/>
        <v>0</v>
      </c>
      <c r="F486" s="31">
        <v>51000</v>
      </c>
      <c r="G486" s="50">
        <f t="shared" si="14"/>
        <v>-51000</v>
      </c>
      <c r="H486" s="31">
        <v>0</v>
      </c>
    </row>
    <row r="487" spans="1:8" outlineLevel="5" x14ac:dyDescent="0.25">
      <c r="A487" s="23" t="s">
        <v>23</v>
      </c>
      <c r="B487" s="7" t="s">
        <v>376</v>
      </c>
      <c r="C487" s="7" t="s">
        <v>24</v>
      </c>
      <c r="D487" s="16">
        <v>51000</v>
      </c>
      <c r="E487" s="14">
        <f t="shared" si="13"/>
        <v>0</v>
      </c>
      <c r="F487" s="32">
        <v>51000</v>
      </c>
      <c r="G487" s="50">
        <f t="shared" si="14"/>
        <v>-51000</v>
      </c>
      <c r="H487" s="32">
        <v>0</v>
      </c>
    </row>
    <row r="488" spans="1:8" x14ac:dyDescent="0.25">
      <c r="A488" s="22" t="s">
        <v>377</v>
      </c>
      <c r="B488" s="5" t="s">
        <v>378</v>
      </c>
      <c r="C488" s="5"/>
      <c r="D488" s="15">
        <v>8160000</v>
      </c>
      <c r="E488" s="14">
        <f t="shared" si="13"/>
        <v>0</v>
      </c>
      <c r="F488" s="54">
        <f>F493+F502</f>
        <v>8160000</v>
      </c>
      <c r="G488" s="50">
        <f t="shared" si="14"/>
        <v>5911239.5099999998</v>
      </c>
      <c r="H488" s="54">
        <f>H493+H502+H489</f>
        <v>14071239.51</v>
      </c>
    </row>
    <row r="489" spans="1:8" ht="39" x14ac:dyDescent="0.25">
      <c r="A489" s="28" t="s">
        <v>648</v>
      </c>
      <c r="B489" s="29" t="s">
        <v>650</v>
      </c>
      <c r="C489" s="5"/>
      <c r="D489" s="15"/>
      <c r="E489" s="14"/>
      <c r="F489" s="50">
        <v>0</v>
      </c>
      <c r="G489" s="50">
        <f t="shared" si="14"/>
        <v>5972884</v>
      </c>
      <c r="H489" s="50">
        <f>H490</f>
        <v>5972884</v>
      </c>
    </row>
    <row r="490" spans="1:8" ht="39" x14ac:dyDescent="0.25">
      <c r="A490" s="28" t="s">
        <v>649</v>
      </c>
      <c r="B490" s="29" t="s">
        <v>651</v>
      </c>
      <c r="C490" s="5"/>
      <c r="D490" s="15"/>
      <c r="E490" s="14"/>
      <c r="F490" s="50">
        <v>0</v>
      </c>
      <c r="G490" s="50">
        <f t="shared" si="14"/>
        <v>5972884</v>
      </c>
      <c r="H490" s="50">
        <f>H491</f>
        <v>5972884</v>
      </c>
    </row>
    <row r="491" spans="1:8" x14ac:dyDescent="0.25">
      <c r="A491" s="23" t="s">
        <v>177</v>
      </c>
      <c r="B491" s="29" t="s">
        <v>651</v>
      </c>
      <c r="C491" s="29" t="s">
        <v>178</v>
      </c>
      <c r="D491" s="15"/>
      <c r="E491" s="14"/>
      <c r="F491" s="50">
        <v>0</v>
      </c>
      <c r="G491" s="50">
        <f t="shared" si="14"/>
        <v>5972884</v>
      </c>
      <c r="H491" s="50">
        <f>H492</f>
        <v>5972884</v>
      </c>
    </row>
    <row r="492" spans="1:8" x14ac:dyDescent="0.25">
      <c r="A492" s="23" t="s">
        <v>179</v>
      </c>
      <c r="B492" s="29" t="s">
        <v>651</v>
      </c>
      <c r="C492" s="29" t="s">
        <v>180</v>
      </c>
      <c r="D492" s="15"/>
      <c r="E492" s="14"/>
      <c r="F492" s="50">
        <v>0</v>
      </c>
      <c r="G492" s="50">
        <f t="shared" si="14"/>
        <v>5972884</v>
      </c>
      <c r="H492" s="50">
        <f>5972884</f>
        <v>5972884</v>
      </c>
    </row>
    <row r="493" spans="1:8" ht="26.25" outlineLevel="1" x14ac:dyDescent="0.25">
      <c r="A493" s="23" t="s">
        <v>379</v>
      </c>
      <c r="B493" s="7" t="s">
        <v>380</v>
      </c>
      <c r="C493" s="7"/>
      <c r="D493" s="16">
        <v>8070000</v>
      </c>
      <c r="E493" s="14">
        <f t="shared" si="13"/>
        <v>0</v>
      </c>
      <c r="F493" s="50">
        <f>F494</f>
        <v>8070000</v>
      </c>
      <c r="G493" s="50">
        <f t="shared" si="14"/>
        <v>-58944.490000000224</v>
      </c>
      <c r="H493" s="50">
        <f>H494</f>
        <v>8011055.5099999998</v>
      </c>
    </row>
    <row r="494" spans="1:8" ht="39" outlineLevel="2" x14ac:dyDescent="0.25">
      <c r="A494" s="23" t="s">
        <v>381</v>
      </c>
      <c r="B494" s="7" t="s">
        <v>382</v>
      </c>
      <c r="C494" s="7"/>
      <c r="D494" s="16">
        <v>8000000</v>
      </c>
      <c r="E494" s="14">
        <f t="shared" si="13"/>
        <v>70000</v>
      </c>
      <c r="F494" s="50">
        <f>F495</f>
        <v>8070000</v>
      </c>
      <c r="G494" s="50">
        <f t="shared" si="14"/>
        <v>-58944.490000000224</v>
      </c>
      <c r="H494" s="50">
        <f>H495</f>
        <v>8011055.5099999998</v>
      </c>
    </row>
    <row r="495" spans="1:8" ht="39" outlineLevel="3" x14ac:dyDescent="0.25">
      <c r="A495" s="23" t="s">
        <v>383</v>
      </c>
      <c r="B495" s="7" t="s">
        <v>384</v>
      </c>
      <c r="C495" s="7"/>
      <c r="D495" s="16">
        <v>8000000</v>
      </c>
      <c r="E495" s="14">
        <f t="shared" si="13"/>
        <v>70000</v>
      </c>
      <c r="F495" s="50">
        <f>F496</f>
        <v>8070000</v>
      </c>
      <c r="G495" s="50">
        <f t="shared" si="14"/>
        <v>-58944.490000000224</v>
      </c>
      <c r="H495" s="50">
        <f>H496</f>
        <v>8011055.5099999998</v>
      </c>
    </row>
    <row r="496" spans="1:8" ht="26.25" outlineLevel="4" x14ac:dyDescent="0.25">
      <c r="A496" s="23" t="s">
        <v>17</v>
      </c>
      <c r="B496" s="7" t="s">
        <v>384</v>
      </c>
      <c r="C496" s="7" t="s">
        <v>18</v>
      </c>
      <c r="D496" s="16">
        <v>8000000</v>
      </c>
      <c r="E496" s="14">
        <f t="shared" si="13"/>
        <v>70000</v>
      </c>
      <c r="F496" s="50">
        <f>F497</f>
        <v>8070000</v>
      </c>
      <c r="G496" s="50">
        <f t="shared" si="14"/>
        <v>-58944.490000000224</v>
      </c>
      <c r="H496" s="50">
        <f>H497</f>
        <v>8011055.5099999998</v>
      </c>
    </row>
    <row r="497" spans="1:8" ht="26.25" outlineLevel="5" x14ac:dyDescent="0.25">
      <c r="A497" s="23" t="s">
        <v>19</v>
      </c>
      <c r="B497" s="7" t="s">
        <v>384</v>
      </c>
      <c r="C497" s="7" t="s">
        <v>20</v>
      </c>
      <c r="D497" s="16">
        <v>8000000</v>
      </c>
      <c r="E497" s="14">
        <f t="shared" si="13"/>
        <v>70000</v>
      </c>
      <c r="F497" s="50">
        <v>8070000</v>
      </c>
      <c r="G497" s="50">
        <f t="shared" si="14"/>
        <v>-58944.490000000224</v>
      </c>
      <c r="H497" s="50">
        <v>8011055.5099999998</v>
      </c>
    </row>
    <row r="498" spans="1:8" ht="26.25" hidden="1" outlineLevel="2" x14ac:dyDescent="0.25">
      <c r="A498" s="23" t="s">
        <v>385</v>
      </c>
      <c r="B498" s="7" t="s">
        <v>386</v>
      </c>
      <c r="C498" s="7"/>
      <c r="D498" s="16">
        <v>70000</v>
      </c>
      <c r="E498" s="14">
        <f t="shared" si="13"/>
        <v>-70000</v>
      </c>
      <c r="F498" s="50">
        <v>0</v>
      </c>
      <c r="G498" s="50">
        <f t="shared" si="14"/>
        <v>0</v>
      </c>
      <c r="H498" s="50">
        <v>0</v>
      </c>
    </row>
    <row r="499" spans="1:8" ht="26.25" hidden="1" outlineLevel="3" x14ac:dyDescent="0.25">
      <c r="A499" s="23" t="s">
        <v>387</v>
      </c>
      <c r="B499" s="7" t="s">
        <v>388</v>
      </c>
      <c r="C499" s="7"/>
      <c r="D499" s="16">
        <v>70000</v>
      </c>
      <c r="E499" s="14">
        <f t="shared" ref="E499:E571" si="15">F499-D499</f>
        <v>-70000</v>
      </c>
      <c r="F499" s="50">
        <v>0</v>
      </c>
      <c r="G499" s="50">
        <f t="shared" si="14"/>
        <v>0</v>
      </c>
      <c r="H499" s="50">
        <v>0</v>
      </c>
    </row>
    <row r="500" spans="1:8" ht="26.25" hidden="1" outlineLevel="4" x14ac:dyDescent="0.25">
      <c r="A500" s="23" t="s">
        <v>17</v>
      </c>
      <c r="B500" s="7" t="s">
        <v>388</v>
      </c>
      <c r="C500" s="7" t="s">
        <v>18</v>
      </c>
      <c r="D500" s="16">
        <v>70000</v>
      </c>
      <c r="E500" s="14">
        <f t="shared" si="15"/>
        <v>-70000</v>
      </c>
      <c r="F500" s="50">
        <v>0</v>
      </c>
      <c r="G500" s="50">
        <f t="shared" si="14"/>
        <v>0</v>
      </c>
      <c r="H500" s="50">
        <v>0</v>
      </c>
    </row>
    <row r="501" spans="1:8" ht="26.25" hidden="1" outlineLevel="5" x14ac:dyDescent="0.25">
      <c r="A501" s="23" t="s">
        <v>19</v>
      </c>
      <c r="B501" s="7" t="s">
        <v>388</v>
      </c>
      <c r="C501" s="7" t="s">
        <v>20</v>
      </c>
      <c r="D501" s="16">
        <v>70000</v>
      </c>
      <c r="E501" s="14">
        <f t="shared" si="15"/>
        <v>-70000</v>
      </c>
      <c r="F501" s="50">
        <v>0</v>
      </c>
      <c r="G501" s="50">
        <f t="shared" si="14"/>
        <v>0</v>
      </c>
      <c r="H501" s="50">
        <v>0</v>
      </c>
    </row>
    <row r="502" spans="1:8" outlineLevel="1" x14ac:dyDescent="0.25">
      <c r="A502" s="23" t="s">
        <v>389</v>
      </c>
      <c r="B502" s="7" t="s">
        <v>390</v>
      </c>
      <c r="C502" s="7"/>
      <c r="D502" s="16">
        <v>90000</v>
      </c>
      <c r="E502" s="14">
        <f t="shared" si="15"/>
        <v>0</v>
      </c>
      <c r="F502" s="33">
        <v>90000</v>
      </c>
      <c r="G502" s="50">
        <f t="shared" si="14"/>
        <v>-2700</v>
      </c>
      <c r="H502" s="33">
        <f>H503</f>
        <v>87300</v>
      </c>
    </row>
    <row r="503" spans="1:8" ht="26.25" outlineLevel="2" x14ac:dyDescent="0.25">
      <c r="A503" s="23" t="s">
        <v>391</v>
      </c>
      <c r="B503" s="7" t="s">
        <v>392</v>
      </c>
      <c r="C503" s="7"/>
      <c r="D503" s="16">
        <v>90000</v>
      </c>
      <c r="E503" s="14">
        <f t="shared" si="15"/>
        <v>0</v>
      </c>
      <c r="F503" s="31">
        <v>90000</v>
      </c>
      <c r="G503" s="50">
        <f t="shared" si="14"/>
        <v>-2700</v>
      </c>
      <c r="H503" s="31">
        <f>H504</f>
        <v>87300</v>
      </c>
    </row>
    <row r="504" spans="1:8" outlineLevel="3" x14ac:dyDescent="0.25">
      <c r="A504" s="23" t="s">
        <v>393</v>
      </c>
      <c r="B504" s="7" t="s">
        <v>394</v>
      </c>
      <c r="C504" s="7"/>
      <c r="D504" s="16">
        <v>90000</v>
      </c>
      <c r="E504" s="14">
        <f t="shared" si="15"/>
        <v>0</v>
      </c>
      <c r="F504" s="31">
        <v>90000</v>
      </c>
      <c r="G504" s="50">
        <f t="shared" si="14"/>
        <v>-2700</v>
      </c>
      <c r="H504" s="31">
        <f>H505</f>
        <v>87300</v>
      </c>
    </row>
    <row r="505" spans="1:8" ht="26.25" outlineLevel="4" x14ac:dyDescent="0.25">
      <c r="A505" s="23" t="s">
        <v>17</v>
      </c>
      <c r="B505" s="7" t="s">
        <v>394</v>
      </c>
      <c r="C505" s="7" t="s">
        <v>18</v>
      </c>
      <c r="D505" s="16">
        <v>90000</v>
      </c>
      <c r="E505" s="14">
        <f t="shared" si="15"/>
        <v>0</v>
      </c>
      <c r="F505" s="31">
        <v>90000</v>
      </c>
      <c r="G505" s="50">
        <f t="shared" si="14"/>
        <v>-2700</v>
      </c>
      <c r="H505" s="31">
        <f>H506</f>
        <v>87300</v>
      </c>
    </row>
    <row r="506" spans="1:8" ht="26.25" outlineLevel="5" x14ac:dyDescent="0.25">
      <c r="A506" s="23" t="s">
        <v>19</v>
      </c>
      <c r="B506" s="7" t="s">
        <v>394</v>
      </c>
      <c r="C506" s="7" t="s">
        <v>20</v>
      </c>
      <c r="D506" s="16">
        <v>90000</v>
      </c>
      <c r="E506" s="14">
        <f t="shared" si="15"/>
        <v>0</v>
      </c>
      <c r="F506" s="32">
        <v>90000</v>
      </c>
      <c r="G506" s="50">
        <f t="shared" si="14"/>
        <v>-2700</v>
      </c>
      <c r="H506" s="32">
        <v>87300</v>
      </c>
    </row>
    <row r="507" spans="1:8" x14ac:dyDescent="0.25">
      <c r="A507" s="22" t="s">
        <v>395</v>
      </c>
      <c r="B507" s="5" t="s">
        <v>396</v>
      </c>
      <c r="C507" s="5"/>
      <c r="D507" s="15">
        <v>30228247</v>
      </c>
      <c r="E507" s="14">
        <f t="shared" si="15"/>
        <v>26722764.119999997</v>
      </c>
      <c r="F507" s="50">
        <f>F508+F525</f>
        <v>56951011.119999997</v>
      </c>
      <c r="G507" s="50">
        <f t="shared" si="14"/>
        <v>12122443.320000015</v>
      </c>
      <c r="H507" s="50">
        <f>H508+H525</f>
        <v>69073454.440000013</v>
      </c>
    </row>
    <row r="508" spans="1:8" outlineLevel="1" x14ac:dyDescent="0.25">
      <c r="A508" s="23" t="s">
        <v>397</v>
      </c>
      <c r="B508" s="7" t="s">
        <v>398</v>
      </c>
      <c r="C508" s="7"/>
      <c r="D508" s="16">
        <v>29728247</v>
      </c>
      <c r="E508" s="14">
        <f t="shared" si="15"/>
        <v>26722764.119999997</v>
      </c>
      <c r="F508" s="50">
        <f>F509</f>
        <v>56451011.119999997</v>
      </c>
      <c r="G508" s="50">
        <f t="shared" si="14"/>
        <v>12206750.280000009</v>
      </c>
      <c r="H508" s="50">
        <f>H509</f>
        <v>68657761.400000006</v>
      </c>
    </row>
    <row r="509" spans="1:8" outlineLevel="2" x14ac:dyDescent="0.25">
      <c r="A509" s="23" t="s">
        <v>399</v>
      </c>
      <c r="B509" s="7" t="s">
        <v>400</v>
      </c>
      <c r="C509" s="7"/>
      <c r="D509" s="16">
        <v>29728247</v>
      </c>
      <c r="E509" s="14">
        <f t="shared" si="15"/>
        <v>26722764.119999997</v>
      </c>
      <c r="F509" s="50">
        <f>F510+F515+F520</f>
        <v>56451011.119999997</v>
      </c>
      <c r="G509" s="50">
        <f t="shared" si="14"/>
        <v>12206750.280000009</v>
      </c>
      <c r="H509" s="50">
        <f>H510+H515+H520</f>
        <v>68657761.400000006</v>
      </c>
    </row>
    <row r="510" spans="1:8" ht="26.25" outlineLevel="3" x14ac:dyDescent="0.25">
      <c r="A510" s="23" t="s">
        <v>401</v>
      </c>
      <c r="B510" s="7" t="s">
        <v>402</v>
      </c>
      <c r="C510" s="7"/>
      <c r="D510" s="16">
        <v>24228247</v>
      </c>
      <c r="E510" s="14">
        <f t="shared" si="15"/>
        <v>4904035.6000000015</v>
      </c>
      <c r="F510" s="50">
        <f>F511+F513</f>
        <v>29132282.600000001</v>
      </c>
      <c r="G510" s="50">
        <f t="shared" si="14"/>
        <v>0</v>
      </c>
      <c r="H510" s="50">
        <f>H511+H513</f>
        <v>29132282.600000001</v>
      </c>
    </row>
    <row r="511" spans="1:8" ht="26.25" outlineLevel="4" x14ac:dyDescent="0.25">
      <c r="A511" s="23" t="s">
        <v>17</v>
      </c>
      <c r="B511" s="7" t="s">
        <v>402</v>
      </c>
      <c r="C511" s="7" t="s">
        <v>18</v>
      </c>
      <c r="D511" s="16">
        <v>8144858.9500000002</v>
      </c>
      <c r="E511" s="14">
        <f t="shared" si="15"/>
        <v>1232405.3799999999</v>
      </c>
      <c r="F511" s="50">
        <f>F512</f>
        <v>9377264.3300000001</v>
      </c>
      <c r="G511" s="50">
        <f t="shared" si="14"/>
        <v>0</v>
      </c>
      <c r="H511" s="50">
        <f>H512</f>
        <v>9377264.3300000001</v>
      </c>
    </row>
    <row r="512" spans="1:8" ht="26.25" outlineLevel="5" x14ac:dyDescent="0.25">
      <c r="A512" s="23" t="s">
        <v>19</v>
      </c>
      <c r="B512" s="7" t="s">
        <v>402</v>
      </c>
      <c r="C512" s="7" t="s">
        <v>20</v>
      </c>
      <c r="D512" s="16">
        <v>8144858.9500000002</v>
      </c>
      <c r="E512" s="14">
        <f t="shared" si="15"/>
        <v>1232405.3799999999</v>
      </c>
      <c r="F512" s="50">
        <v>9377264.3300000001</v>
      </c>
      <c r="G512" s="50">
        <f t="shared" si="14"/>
        <v>0</v>
      </c>
      <c r="H512" s="50">
        <v>9377264.3300000001</v>
      </c>
    </row>
    <row r="513" spans="1:8" outlineLevel="4" x14ac:dyDescent="0.25">
      <c r="A513" s="23" t="s">
        <v>177</v>
      </c>
      <c r="B513" s="7" t="s">
        <v>402</v>
      </c>
      <c r="C513" s="7" t="s">
        <v>178</v>
      </c>
      <c r="D513" s="16">
        <v>16083388.050000001</v>
      </c>
      <c r="E513" s="14">
        <f t="shared" si="15"/>
        <v>3671630.2199999988</v>
      </c>
      <c r="F513" s="50">
        <f>F514</f>
        <v>19755018.27</v>
      </c>
      <c r="G513" s="50">
        <f t="shared" si="14"/>
        <v>0</v>
      </c>
      <c r="H513" s="50">
        <f>H514</f>
        <v>19755018.27</v>
      </c>
    </row>
    <row r="514" spans="1:8" outlineLevel="5" x14ac:dyDescent="0.25">
      <c r="A514" s="23" t="s">
        <v>179</v>
      </c>
      <c r="B514" s="7" t="s">
        <v>402</v>
      </c>
      <c r="C514" s="7" t="s">
        <v>180</v>
      </c>
      <c r="D514" s="16">
        <v>16083388.050000001</v>
      </c>
      <c r="E514" s="14">
        <f t="shared" si="15"/>
        <v>3671630.2199999988</v>
      </c>
      <c r="F514" s="50">
        <v>19755018.27</v>
      </c>
      <c r="G514" s="50">
        <f t="shared" si="14"/>
        <v>0</v>
      </c>
      <c r="H514" s="50">
        <v>19755018.27</v>
      </c>
    </row>
    <row r="515" spans="1:8" ht="26.25" outlineLevel="3" x14ac:dyDescent="0.25">
      <c r="A515" s="23" t="s">
        <v>403</v>
      </c>
      <c r="B515" s="7" t="s">
        <v>404</v>
      </c>
      <c r="C515" s="7"/>
      <c r="D515" s="16">
        <v>5500000</v>
      </c>
      <c r="E515" s="14">
        <f t="shared" si="15"/>
        <v>10859114.199999999</v>
      </c>
      <c r="F515" s="50">
        <f>F518</f>
        <v>16359114.199999999</v>
      </c>
      <c r="G515" s="50">
        <f t="shared" si="14"/>
        <v>12206744.580000002</v>
      </c>
      <c r="H515" s="50">
        <f>H516+H518</f>
        <v>28565858.780000001</v>
      </c>
    </row>
    <row r="516" spans="1:8" ht="26.25" outlineLevel="4" x14ac:dyDescent="0.25">
      <c r="A516" s="23" t="s">
        <v>17</v>
      </c>
      <c r="B516" s="7" t="s">
        <v>404</v>
      </c>
      <c r="C516" s="7" t="s">
        <v>18</v>
      </c>
      <c r="D516" s="16">
        <v>5500000</v>
      </c>
      <c r="E516" s="14">
        <f t="shared" si="15"/>
        <v>-5500000</v>
      </c>
      <c r="F516" s="50">
        <v>0</v>
      </c>
      <c r="G516" s="50">
        <f t="shared" si="14"/>
        <v>10327133.390000001</v>
      </c>
      <c r="H516" s="50">
        <f>H517</f>
        <v>10327133.390000001</v>
      </c>
    </row>
    <row r="517" spans="1:8" ht="26.25" outlineLevel="5" x14ac:dyDescent="0.25">
      <c r="A517" s="23" t="s">
        <v>19</v>
      </c>
      <c r="B517" s="7" t="s">
        <v>404</v>
      </c>
      <c r="C517" s="7" t="s">
        <v>20</v>
      </c>
      <c r="D517" s="16">
        <v>5500000</v>
      </c>
      <c r="E517" s="14">
        <f t="shared" si="15"/>
        <v>-5500000</v>
      </c>
      <c r="F517" s="50">
        <v>0</v>
      </c>
      <c r="G517" s="50">
        <f t="shared" si="14"/>
        <v>10327133.390000001</v>
      </c>
      <c r="H517" s="50">
        <v>10327133.390000001</v>
      </c>
    </row>
    <row r="518" spans="1:8" outlineLevel="5" x14ac:dyDescent="0.25">
      <c r="A518" s="23" t="s">
        <v>177</v>
      </c>
      <c r="B518" s="7" t="s">
        <v>404</v>
      </c>
      <c r="C518" s="7" t="s">
        <v>178</v>
      </c>
      <c r="D518" s="16"/>
      <c r="E518" s="14"/>
      <c r="F518" s="59">
        <f>F519</f>
        <v>16359114.199999999</v>
      </c>
      <c r="G518" s="50">
        <f t="shared" si="14"/>
        <v>1879611.1900000013</v>
      </c>
      <c r="H518" s="59">
        <f>H519</f>
        <v>18238725.390000001</v>
      </c>
    </row>
    <row r="519" spans="1:8" outlineLevel="5" x14ac:dyDescent="0.25">
      <c r="A519" s="23" t="s">
        <v>179</v>
      </c>
      <c r="B519" s="7" t="s">
        <v>404</v>
      </c>
      <c r="C519" s="7" t="s">
        <v>180</v>
      </c>
      <c r="D519" s="16"/>
      <c r="E519" s="14"/>
      <c r="F519" s="59">
        <v>16359114.199999999</v>
      </c>
      <c r="G519" s="50">
        <f t="shared" si="14"/>
        <v>1879611.1900000013</v>
      </c>
      <c r="H519" s="59">
        <v>18238725.390000001</v>
      </c>
    </row>
    <row r="520" spans="1:8" ht="39" outlineLevel="5" x14ac:dyDescent="0.25">
      <c r="A520" s="23" t="s">
        <v>634</v>
      </c>
      <c r="B520" s="7" t="s">
        <v>635</v>
      </c>
      <c r="C520" s="7"/>
      <c r="D520" s="16"/>
      <c r="E520" s="14"/>
      <c r="F520" s="59">
        <f>F521+F523</f>
        <v>10959614.32</v>
      </c>
      <c r="G520" s="50">
        <f t="shared" si="14"/>
        <v>5.6999999992549419</v>
      </c>
      <c r="H520" s="59">
        <f>H521+H523</f>
        <v>10959620.02</v>
      </c>
    </row>
    <row r="521" spans="1:8" ht="26.25" outlineLevel="5" x14ac:dyDescent="0.25">
      <c r="A521" s="23" t="s">
        <v>17</v>
      </c>
      <c r="B521" s="7" t="s">
        <v>635</v>
      </c>
      <c r="C521" s="7" t="s">
        <v>18</v>
      </c>
      <c r="D521" s="16"/>
      <c r="E521" s="14"/>
      <c r="F521" s="59">
        <f>F522</f>
        <v>7522907.96</v>
      </c>
      <c r="G521" s="50">
        <f t="shared" ref="G521:G584" si="16">H521-F521</f>
        <v>5.7000000001862645</v>
      </c>
      <c r="H521" s="59">
        <f>H522</f>
        <v>7522913.6600000001</v>
      </c>
    </row>
    <row r="522" spans="1:8" ht="26.25" outlineLevel="5" x14ac:dyDescent="0.25">
      <c r="A522" s="23" t="s">
        <v>19</v>
      </c>
      <c r="B522" s="7" t="s">
        <v>635</v>
      </c>
      <c r="C522" s="7" t="s">
        <v>20</v>
      </c>
      <c r="D522" s="16"/>
      <c r="E522" s="14"/>
      <c r="F522" s="59">
        <v>7522907.96</v>
      </c>
      <c r="G522" s="50">
        <f t="shared" si="16"/>
        <v>5.7000000001862645</v>
      </c>
      <c r="H522" s="59">
        <v>7522913.6600000001</v>
      </c>
    </row>
    <row r="523" spans="1:8" outlineLevel="5" x14ac:dyDescent="0.25">
      <c r="A523" s="23" t="s">
        <v>177</v>
      </c>
      <c r="B523" s="7" t="s">
        <v>635</v>
      </c>
      <c r="C523" s="7" t="s">
        <v>178</v>
      </c>
      <c r="D523" s="16"/>
      <c r="E523" s="14"/>
      <c r="F523" s="59">
        <f>F524</f>
        <v>3436706.36</v>
      </c>
      <c r="G523" s="50">
        <f t="shared" si="16"/>
        <v>0</v>
      </c>
      <c r="H523" s="59">
        <f>H524</f>
        <v>3436706.36</v>
      </c>
    </row>
    <row r="524" spans="1:8" outlineLevel="5" x14ac:dyDescent="0.25">
      <c r="A524" s="23" t="s">
        <v>179</v>
      </c>
      <c r="B524" s="7" t="s">
        <v>635</v>
      </c>
      <c r="C524" s="7" t="s">
        <v>180</v>
      </c>
      <c r="D524" s="16"/>
      <c r="E524" s="14"/>
      <c r="F524" s="59">
        <v>3436706.36</v>
      </c>
      <c r="G524" s="50">
        <f t="shared" si="16"/>
        <v>0</v>
      </c>
      <c r="H524" s="59">
        <v>3436706.36</v>
      </c>
    </row>
    <row r="525" spans="1:8" ht="26.25" outlineLevel="1" x14ac:dyDescent="0.25">
      <c r="A525" s="23" t="s">
        <v>405</v>
      </c>
      <c r="B525" s="7" t="s">
        <v>406</v>
      </c>
      <c r="C525" s="7"/>
      <c r="D525" s="16">
        <v>500000</v>
      </c>
      <c r="E525" s="14">
        <f t="shared" si="15"/>
        <v>0</v>
      </c>
      <c r="F525" s="33">
        <v>500000</v>
      </c>
      <c r="G525" s="50">
        <f t="shared" si="16"/>
        <v>-84306.960000000021</v>
      </c>
      <c r="H525" s="33">
        <f>H526</f>
        <v>415693.04</v>
      </c>
    </row>
    <row r="526" spans="1:8" ht="26.25" outlineLevel="2" x14ac:dyDescent="0.25">
      <c r="A526" s="23" t="s">
        <v>407</v>
      </c>
      <c r="B526" s="7" t="s">
        <v>408</v>
      </c>
      <c r="C526" s="7"/>
      <c r="D526" s="16">
        <v>500000</v>
      </c>
      <c r="E526" s="14">
        <f t="shared" si="15"/>
        <v>0</v>
      </c>
      <c r="F526" s="31">
        <v>500000</v>
      </c>
      <c r="G526" s="50">
        <f t="shared" si="16"/>
        <v>-84306.960000000021</v>
      </c>
      <c r="H526" s="31">
        <f>H527</f>
        <v>415693.04</v>
      </c>
    </row>
    <row r="527" spans="1:8" ht="26.25" outlineLevel="3" x14ac:dyDescent="0.25">
      <c r="A527" s="23" t="s">
        <v>409</v>
      </c>
      <c r="B527" s="7" t="s">
        <v>410</v>
      </c>
      <c r="C527" s="7"/>
      <c r="D527" s="16">
        <v>500000</v>
      </c>
      <c r="E527" s="14">
        <f t="shared" si="15"/>
        <v>0</v>
      </c>
      <c r="F527" s="31">
        <v>500000</v>
      </c>
      <c r="G527" s="50">
        <f t="shared" si="16"/>
        <v>-84306.960000000021</v>
      </c>
      <c r="H527" s="31">
        <f>H528</f>
        <v>415693.04</v>
      </c>
    </row>
    <row r="528" spans="1:8" ht="26.25" outlineLevel="4" x14ac:dyDescent="0.25">
      <c r="A528" s="23" t="s">
        <v>17</v>
      </c>
      <c r="B528" s="7" t="s">
        <v>410</v>
      </c>
      <c r="C528" s="7" t="s">
        <v>18</v>
      </c>
      <c r="D528" s="16">
        <v>500000</v>
      </c>
      <c r="E528" s="14">
        <f t="shared" si="15"/>
        <v>0</v>
      </c>
      <c r="F528" s="31">
        <v>500000</v>
      </c>
      <c r="G528" s="50">
        <f t="shared" si="16"/>
        <v>-84306.960000000021</v>
      </c>
      <c r="H528" s="31">
        <f>H529</f>
        <v>415693.04</v>
      </c>
    </row>
    <row r="529" spans="1:8" ht="26.25" outlineLevel="5" x14ac:dyDescent="0.25">
      <c r="A529" s="23" t="s">
        <v>19</v>
      </c>
      <c r="B529" s="7" t="s">
        <v>410</v>
      </c>
      <c r="C529" s="7" t="s">
        <v>20</v>
      </c>
      <c r="D529" s="16">
        <v>500000</v>
      </c>
      <c r="E529" s="14">
        <f t="shared" si="15"/>
        <v>0</v>
      </c>
      <c r="F529" s="31">
        <v>500000</v>
      </c>
      <c r="G529" s="50">
        <f t="shared" si="16"/>
        <v>-84306.960000000021</v>
      </c>
      <c r="H529" s="31">
        <v>415693.04</v>
      </c>
    </row>
    <row r="530" spans="1:8" ht="39" x14ac:dyDescent="0.25">
      <c r="A530" s="22" t="s">
        <v>411</v>
      </c>
      <c r="B530" s="5" t="s">
        <v>412</v>
      </c>
      <c r="C530" s="5"/>
      <c r="D530" s="15">
        <v>3477335</v>
      </c>
      <c r="E530" s="14">
        <f t="shared" si="15"/>
        <v>0</v>
      </c>
      <c r="F530" s="34">
        <v>3477335</v>
      </c>
      <c r="G530" s="50">
        <f t="shared" si="16"/>
        <v>11221.85999999987</v>
      </c>
      <c r="H530" s="34">
        <f>H531</f>
        <v>3488556.86</v>
      </c>
    </row>
    <row r="531" spans="1:8" outlineLevel="1" x14ac:dyDescent="0.25">
      <c r="A531" s="23" t="s">
        <v>413</v>
      </c>
      <c r="B531" s="7" t="s">
        <v>414</v>
      </c>
      <c r="C531" s="7"/>
      <c r="D531" s="16">
        <v>2300000</v>
      </c>
      <c r="E531" s="14">
        <f t="shared" si="15"/>
        <v>0</v>
      </c>
      <c r="F531" s="31">
        <v>2300000</v>
      </c>
      <c r="G531" s="50">
        <f t="shared" si="16"/>
        <v>1188556.8599999999</v>
      </c>
      <c r="H531" s="31">
        <f>H532+H536</f>
        <v>3488556.86</v>
      </c>
    </row>
    <row r="532" spans="1:8" ht="26.25" outlineLevel="2" x14ac:dyDescent="0.25">
      <c r="A532" s="23" t="s">
        <v>415</v>
      </c>
      <c r="B532" s="7" t="s">
        <v>416</v>
      </c>
      <c r="C532" s="7"/>
      <c r="D532" s="16">
        <v>2300000</v>
      </c>
      <c r="E532" s="14">
        <f t="shared" si="15"/>
        <v>0</v>
      </c>
      <c r="F532" s="31">
        <v>2300000</v>
      </c>
      <c r="G532" s="50">
        <f t="shared" si="16"/>
        <v>-50743.14000000013</v>
      </c>
      <c r="H532" s="31">
        <f>H533</f>
        <v>2249256.86</v>
      </c>
    </row>
    <row r="533" spans="1:8" outlineLevel="3" x14ac:dyDescent="0.25">
      <c r="A533" s="23" t="s">
        <v>417</v>
      </c>
      <c r="B533" s="7" t="s">
        <v>418</v>
      </c>
      <c r="C533" s="7"/>
      <c r="D533" s="16">
        <v>2300000</v>
      </c>
      <c r="E533" s="14">
        <f t="shared" si="15"/>
        <v>0</v>
      </c>
      <c r="F533" s="31">
        <v>2300000</v>
      </c>
      <c r="G533" s="50">
        <f t="shared" si="16"/>
        <v>-50743.14000000013</v>
      </c>
      <c r="H533" s="31">
        <f>H534</f>
        <v>2249256.86</v>
      </c>
    </row>
    <row r="534" spans="1:8" outlineLevel="4" x14ac:dyDescent="0.25">
      <c r="A534" s="23" t="s">
        <v>21</v>
      </c>
      <c r="B534" s="7" t="s">
        <v>418</v>
      </c>
      <c r="C534" s="7" t="s">
        <v>22</v>
      </c>
      <c r="D534" s="16">
        <v>2300000</v>
      </c>
      <c r="E534" s="14">
        <f t="shared" si="15"/>
        <v>0</v>
      </c>
      <c r="F534" s="31">
        <v>2300000</v>
      </c>
      <c r="G534" s="50">
        <f t="shared" si="16"/>
        <v>-50743.14000000013</v>
      </c>
      <c r="H534" s="31">
        <f>H535</f>
        <v>2249256.86</v>
      </c>
    </row>
    <row r="535" spans="1:8" ht="39" outlineLevel="5" x14ac:dyDescent="0.25">
      <c r="A535" s="23" t="s">
        <v>419</v>
      </c>
      <c r="B535" s="7" t="s">
        <v>418</v>
      </c>
      <c r="C535" s="7" t="s">
        <v>420</v>
      </c>
      <c r="D535" s="16">
        <v>2300000</v>
      </c>
      <c r="E535" s="14">
        <f t="shared" si="15"/>
        <v>0</v>
      </c>
      <c r="F535" s="31">
        <v>2300000</v>
      </c>
      <c r="G535" s="50">
        <f t="shared" si="16"/>
        <v>-50743.14000000013</v>
      </c>
      <c r="H535" s="31">
        <v>2249256.86</v>
      </c>
    </row>
    <row r="536" spans="1:8" outlineLevel="1" x14ac:dyDescent="0.25">
      <c r="A536" s="23" t="s">
        <v>421</v>
      </c>
      <c r="B536" s="7" t="s">
        <v>422</v>
      </c>
      <c r="C536" s="7"/>
      <c r="D536" s="16">
        <v>1177335</v>
      </c>
      <c r="E536" s="14">
        <f t="shared" si="15"/>
        <v>0</v>
      </c>
      <c r="F536" s="31">
        <v>1177335</v>
      </c>
      <c r="G536" s="50">
        <f t="shared" si="16"/>
        <v>61965</v>
      </c>
      <c r="H536" s="31">
        <f>H537</f>
        <v>1239300</v>
      </c>
    </row>
    <row r="537" spans="1:8" ht="26.25" outlineLevel="2" x14ac:dyDescent="0.25">
      <c r="A537" s="23" t="s">
        <v>423</v>
      </c>
      <c r="B537" s="7" t="s">
        <v>424</v>
      </c>
      <c r="C537" s="7"/>
      <c r="D537" s="16">
        <v>1177335</v>
      </c>
      <c r="E537" s="14">
        <f t="shared" si="15"/>
        <v>0</v>
      </c>
      <c r="F537" s="31">
        <v>1177335</v>
      </c>
      <c r="G537" s="50">
        <f t="shared" si="16"/>
        <v>61965</v>
      </c>
      <c r="H537" s="31">
        <f>H538</f>
        <v>1239300</v>
      </c>
    </row>
    <row r="538" spans="1:8" ht="26.25" outlineLevel="3" x14ac:dyDescent="0.25">
      <c r="A538" s="23" t="s">
        <v>425</v>
      </c>
      <c r="B538" s="7" t="s">
        <v>426</v>
      </c>
      <c r="C538" s="7"/>
      <c r="D538" s="16">
        <v>1177335</v>
      </c>
      <c r="E538" s="14">
        <f t="shared" si="15"/>
        <v>0</v>
      </c>
      <c r="F538" s="31">
        <v>1177335</v>
      </c>
      <c r="G538" s="50">
        <f t="shared" si="16"/>
        <v>61965</v>
      </c>
      <c r="H538" s="31">
        <f>H539</f>
        <v>1239300</v>
      </c>
    </row>
    <row r="539" spans="1:8" ht="26.25" outlineLevel="4" x14ac:dyDescent="0.25">
      <c r="A539" s="23" t="s">
        <v>17</v>
      </c>
      <c r="B539" s="7" t="s">
        <v>426</v>
      </c>
      <c r="C539" s="7" t="s">
        <v>18</v>
      </c>
      <c r="D539" s="16">
        <v>1177335</v>
      </c>
      <c r="E539" s="14">
        <f t="shared" si="15"/>
        <v>0</v>
      </c>
      <c r="F539" s="31">
        <v>1177335</v>
      </c>
      <c r="G539" s="50">
        <f t="shared" si="16"/>
        <v>61965</v>
      </c>
      <c r="H539" s="31">
        <f>H540</f>
        <v>1239300</v>
      </c>
    </row>
    <row r="540" spans="1:8" ht="26.25" outlineLevel="5" x14ac:dyDescent="0.25">
      <c r="A540" s="23" t="s">
        <v>19</v>
      </c>
      <c r="B540" s="7" t="s">
        <v>426</v>
      </c>
      <c r="C540" s="7" t="s">
        <v>20</v>
      </c>
      <c r="D540" s="16">
        <v>1177335</v>
      </c>
      <c r="E540" s="14">
        <f t="shared" si="15"/>
        <v>0</v>
      </c>
      <c r="F540" s="32">
        <v>1177335</v>
      </c>
      <c r="G540" s="50">
        <f t="shared" si="16"/>
        <v>61965</v>
      </c>
      <c r="H540" s="32">
        <v>1239300</v>
      </c>
    </row>
    <row r="541" spans="1:8" ht="26.25" x14ac:dyDescent="0.25">
      <c r="A541" s="22" t="s">
        <v>427</v>
      </c>
      <c r="B541" s="5" t="s">
        <v>428</v>
      </c>
      <c r="C541" s="5"/>
      <c r="D541" s="15">
        <v>25484475</v>
      </c>
      <c r="E541" s="14">
        <f t="shared" si="15"/>
        <v>51222.070000000298</v>
      </c>
      <c r="F541" s="54">
        <f>F542</f>
        <v>25535697.07</v>
      </c>
      <c r="G541" s="50">
        <f t="shared" si="16"/>
        <v>-3371960.450000003</v>
      </c>
      <c r="H541" s="54">
        <f>H542</f>
        <v>22163736.619999997</v>
      </c>
    </row>
    <row r="542" spans="1:8" ht="26.25" outlineLevel="2" x14ac:dyDescent="0.25">
      <c r="A542" s="23" t="s">
        <v>429</v>
      </c>
      <c r="B542" s="7" t="s">
        <v>430</v>
      </c>
      <c r="C542" s="7"/>
      <c r="D542" s="16">
        <v>25484475</v>
      </c>
      <c r="E542" s="14">
        <f t="shared" si="15"/>
        <v>51222.070000000298</v>
      </c>
      <c r="F542" s="50">
        <f>F543+F548</f>
        <v>25535697.07</v>
      </c>
      <c r="G542" s="50">
        <f t="shared" si="16"/>
        <v>-3371960.450000003</v>
      </c>
      <c r="H542" s="50">
        <f>H543+H548</f>
        <v>22163736.619999997</v>
      </c>
    </row>
    <row r="543" spans="1:8" ht="26.25" outlineLevel="3" x14ac:dyDescent="0.25">
      <c r="A543" s="23" t="s">
        <v>431</v>
      </c>
      <c r="B543" s="7" t="s">
        <v>432</v>
      </c>
      <c r="C543" s="7"/>
      <c r="D543" s="16">
        <f>D544+D546</f>
        <v>4000000</v>
      </c>
      <c r="E543" s="14">
        <f t="shared" si="15"/>
        <v>1891585.3100000005</v>
      </c>
      <c r="F543" s="50">
        <f>F544+F546</f>
        <v>5891585.3100000005</v>
      </c>
      <c r="G543" s="50">
        <f t="shared" si="16"/>
        <v>-2692663.5200000005</v>
      </c>
      <c r="H543" s="50">
        <f>H544+H546</f>
        <v>3198921.79</v>
      </c>
    </row>
    <row r="544" spans="1:8" ht="26.25" outlineLevel="4" x14ac:dyDescent="0.25">
      <c r="A544" s="23" t="s">
        <v>17</v>
      </c>
      <c r="B544" s="7" t="s">
        <v>432</v>
      </c>
      <c r="C544" s="7" t="s">
        <v>18</v>
      </c>
      <c r="D544" s="16">
        <v>3516466.25</v>
      </c>
      <c r="E544" s="14">
        <f t="shared" si="15"/>
        <v>-559681.14000000013</v>
      </c>
      <c r="F544" s="50">
        <f>F545</f>
        <v>2956785.11</v>
      </c>
      <c r="G544" s="50">
        <f t="shared" si="16"/>
        <v>-2867177.1599999997</v>
      </c>
      <c r="H544" s="50">
        <f>H545</f>
        <v>89607.95</v>
      </c>
    </row>
    <row r="545" spans="1:8" ht="26.25" outlineLevel="5" x14ac:dyDescent="0.25">
      <c r="A545" s="23" t="s">
        <v>19</v>
      </c>
      <c r="B545" s="7" t="s">
        <v>432</v>
      </c>
      <c r="C545" s="7" t="s">
        <v>20</v>
      </c>
      <c r="D545" s="16">
        <v>3516466.25</v>
      </c>
      <c r="E545" s="14">
        <f t="shared" si="15"/>
        <v>-559681.14000000013</v>
      </c>
      <c r="F545" s="50">
        <v>2956785.11</v>
      </c>
      <c r="G545" s="50">
        <f t="shared" si="16"/>
        <v>-2867177.1599999997</v>
      </c>
      <c r="H545" s="50">
        <v>89607.95</v>
      </c>
    </row>
    <row r="546" spans="1:8" outlineLevel="5" x14ac:dyDescent="0.25">
      <c r="A546" s="23" t="s">
        <v>177</v>
      </c>
      <c r="B546" s="7" t="s">
        <v>432</v>
      </c>
      <c r="C546" s="7" t="s">
        <v>178</v>
      </c>
      <c r="D546" s="16">
        <f>D547</f>
        <v>483533.75</v>
      </c>
      <c r="E546" s="14">
        <f t="shared" si="15"/>
        <v>2451266.4500000002</v>
      </c>
      <c r="F546" s="50">
        <f>F547</f>
        <v>2934800.2</v>
      </c>
      <c r="G546" s="50">
        <f t="shared" si="16"/>
        <v>174513.63999999966</v>
      </c>
      <c r="H546" s="50">
        <f>H547</f>
        <v>3109313.84</v>
      </c>
    </row>
    <row r="547" spans="1:8" outlineLevel="5" x14ac:dyDescent="0.25">
      <c r="A547" s="23" t="s">
        <v>179</v>
      </c>
      <c r="B547" s="7" t="s">
        <v>432</v>
      </c>
      <c r="C547" s="7" t="s">
        <v>180</v>
      </c>
      <c r="D547" s="16">
        <v>483533.75</v>
      </c>
      <c r="E547" s="14">
        <f t="shared" si="15"/>
        <v>2451266.4500000002</v>
      </c>
      <c r="F547" s="50">
        <v>2934800.2</v>
      </c>
      <c r="G547" s="50">
        <f t="shared" si="16"/>
        <v>174513.63999999966</v>
      </c>
      <c r="H547" s="50">
        <v>3109313.84</v>
      </c>
    </row>
    <row r="548" spans="1:8" ht="90" outlineLevel="3" x14ac:dyDescent="0.25">
      <c r="A548" s="23" t="s">
        <v>433</v>
      </c>
      <c r="B548" s="7" t="s">
        <v>434</v>
      </c>
      <c r="C548" s="7"/>
      <c r="D548" s="16">
        <f>D551</f>
        <v>21484475</v>
      </c>
      <c r="E548" s="14">
        <f t="shared" si="15"/>
        <v>-1840363.2399999984</v>
      </c>
      <c r="F548" s="50">
        <f>F551+F553</f>
        <v>19644111.760000002</v>
      </c>
      <c r="G548" s="50">
        <f t="shared" si="16"/>
        <v>-679296.93000000343</v>
      </c>
      <c r="H548" s="50">
        <f>H551+H553</f>
        <v>18964814.829999998</v>
      </c>
    </row>
    <row r="549" spans="1:8" ht="26.25" hidden="1" outlineLevel="4" x14ac:dyDescent="0.25">
      <c r="A549" s="23" t="s">
        <v>17</v>
      </c>
      <c r="B549" s="7" t="s">
        <v>434</v>
      </c>
      <c r="C549" s="7" t="s">
        <v>18</v>
      </c>
      <c r="D549" s="16">
        <v>0</v>
      </c>
      <c r="E549" s="14">
        <f t="shared" si="15"/>
        <v>0</v>
      </c>
      <c r="F549" s="50"/>
      <c r="G549" s="50">
        <f t="shared" si="16"/>
        <v>0</v>
      </c>
      <c r="H549" s="50"/>
    </row>
    <row r="550" spans="1:8" ht="26.25" hidden="1" outlineLevel="5" x14ac:dyDescent="0.25">
      <c r="A550" s="23" t="s">
        <v>19</v>
      </c>
      <c r="B550" s="7" t="s">
        <v>434</v>
      </c>
      <c r="C550" s="7" t="s">
        <v>20</v>
      </c>
      <c r="D550" s="16">
        <v>0</v>
      </c>
      <c r="E550" s="14">
        <f t="shared" si="15"/>
        <v>0</v>
      </c>
      <c r="F550" s="50"/>
      <c r="G550" s="50">
        <f t="shared" si="16"/>
        <v>0</v>
      </c>
      <c r="H550" s="50"/>
    </row>
    <row r="551" spans="1:8" outlineLevel="4" collapsed="1" x14ac:dyDescent="0.25">
      <c r="A551" s="23" t="s">
        <v>177</v>
      </c>
      <c r="B551" s="7" t="s">
        <v>434</v>
      </c>
      <c r="C551" s="7" t="s">
        <v>178</v>
      </c>
      <c r="D551" s="16">
        <f>D552</f>
        <v>21484475</v>
      </c>
      <c r="E551" s="14">
        <f t="shared" si="15"/>
        <v>-1840431.1099999994</v>
      </c>
      <c r="F551" s="50">
        <f>F552</f>
        <v>19644043.890000001</v>
      </c>
      <c r="G551" s="50">
        <f t="shared" si="16"/>
        <v>-679229.06000000238</v>
      </c>
      <c r="H551" s="50">
        <f>H552</f>
        <v>18964814.829999998</v>
      </c>
    </row>
    <row r="552" spans="1:8" outlineLevel="5" x14ac:dyDescent="0.25">
      <c r="A552" s="23" t="s">
        <v>179</v>
      </c>
      <c r="B552" s="7" t="s">
        <v>434</v>
      </c>
      <c r="C552" s="7" t="s">
        <v>180</v>
      </c>
      <c r="D552" s="16">
        <v>21484475</v>
      </c>
      <c r="E552" s="14">
        <f t="shared" si="15"/>
        <v>-1840431.1099999994</v>
      </c>
      <c r="F552" s="50">
        <v>19644043.890000001</v>
      </c>
      <c r="G552" s="50">
        <f t="shared" si="16"/>
        <v>-679229.06000000238</v>
      </c>
      <c r="H552" s="50">
        <v>18964814.829999998</v>
      </c>
    </row>
    <row r="553" spans="1:8" outlineLevel="5" x14ac:dyDescent="0.25">
      <c r="A553" s="25" t="s">
        <v>616</v>
      </c>
      <c r="B553" s="7" t="s">
        <v>434</v>
      </c>
      <c r="C553" s="7" t="s">
        <v>22</v>
      </c>
      <c r="D553" s="16"/>
      <c r="E553" s="14"/>
      <c r="F553" s="59">
        <f>F554</f>
        <v>67.87</v>
      </c>
      <c r="G553" s="50">
        <f t="shared" si="16"/>
        <v>-67.87</v>
      </c>
      <c r="H553" s="59">
        <f>H554</f>
        <v>0</v>
      </c>
    </row>
    <row r="554" spans="1:8" outlineLevel="5" x14ac:dyDescent="0.25">
      <c r="A554" s="42" t="s">
        <v>632</v>
      </c>
      <c r="B554" s="7" t="s">
        <v>434</v>
      </c>
      <c r="C554" s="7" t="s">
        <v>24</v>
      </c>
      <c r="D554" s="16"/>
      <c r="E554" s="14"/>
      <c r="F554" s="59">
        <v>67.87</v>
      </c>
      <c r="G554" s="50">
        <f t="shared" si="16"/>
        <v>-67.87</v>
      </c>
      <c r="H554" s="59">
        <v>0</v>
      </c>
    </row>
    <row r="555" spans="1:8" ht="26.25" x14ac:dyDescent="0.25">
      <c r="A555" s="22" t="s">
        <v>435</v>
      </c>
      <c r="B555" s="5" t="s">
        <v>436</v>
      </c>
      <c r="C555" s="5"/>
      <c r="D555" s="15">
        <v>60000</v>
      </c>
      <c r="E555" s="14">
        <f t="shared" si="15"/>
        <v>0</v>
      </c>
      <c r="F555" s="30">
        <v>60000</v>
      </c>
      <c r="G555" s="50">
        <f t="shared" si="16"/>
        <v>0</v>
      </c>
      <c r="H555" s="30">
        <v>60000</v>
      </c>
    </row>
    <row r="556" spans="1:8" ht="39" outlineLevel="2" x14ac:dyDescent="0.25">
      <c r="A556" s="23" t="s">
        <v>437</v>
      </c>
      <c r="B556" s="7" t="s">
        <v>438</v>
      </c>
      <c r="C556" s="7"/>
      <c r="D556" s="16">
        <v>60000</v>
      </c>
      <c r="E556" s="14">
        <f t="shared" si="15"/>
        <v>0</v>
      </c>
      <c r="F556" s="31">
        <v>60000</v>
      </c>
      <c r="G556" s="50">
        <f t="shared" si="16"/>
        <v>0</v>
      </c>
      <c r="H556" s="31">
        <v>60000</v>
      </c>
    </row>
    <row r="557" spans="1:8" ht="39" outlineLevel="3" x14ac:dyDescent="0.25">
      <c r="A557" s="23" t="s">
        <v>439</v>
      </c>
      <c r="B557" s="7" t="s">
        <v>440</v>
      </c>
      <c r="C557" s="7"/>
      <c r="D557" s="16">
        <v>60000</v>
      </c>
      <c r="E557" s="14">
        <f t="shared" si="15"/>
        <v>0</v>
      </c>
      <c r="F557" s="31">
        <v>60000</v>
      </c>
      <c r="G557" s="50">
        <f t="shared" si="16"/>
        <v>0</v>
      </c>
      <c r="H557" s="31">
        <v>60000</v>
      </c>
    </row>
    <row r="558" spans="1:8" ht="26.25" outlineLevel="4" x14ac:dyDescent="0.25">
      <c r="A558" s="23" t="s">
        <v>17</v>
      </c>
      <c r="B558" s="7" t="s">
        <v>440</v>
      </c>
      <c r="C558" s="7" t="s">
        <v>18</v>
      </c>
      <c r="D558" s="16">
        <v>60000</v>
      </c>
      <c r="E558" s="14">
        <f t="shared" si="15"/>
        <v>0</v>
      </c>
      <c r="F558" s="31">
        <v>60000</v>
      </c>
      <c r="G558" s="50">
        <f t="shared" si="16"/>
        <v>0</v>
      </c>
      <c r="H558" s="31">
        <v>60000</v>
      </c>
    </row>
    <row r="559" spans="1:8" ht="26.25" outlineLevel="5" x14ac:dyDescent="0.25">
      <c r="A559" s="23" t="s">
        <v>19</v>
      </c>
      <c r="B559" s="7" t="s">
        <v>440</v>
      </c>
      <c r="C559" s="7" t="s">
        <v>20</v>
      </c>
      <c r="D559" s="16">
        <v>60000</v>
      </c>
      <c r="E559" s="14">
        <f t="shared" si="15"/>
        <v>0</v>
      </c>
      <c r="F559" s="32">
        <v>60000</v>
      </c>
      <c r="G559" s="50">
        <f t="shared" si="16"/>
        <v>0</v>
      </c>
      <c r="H559" s="32">
        <v>60000</v>
      </c>
    </row>
    <row r="560" spans="1:8" ht="26.25" x14ac:dyDescent="0.25">
      <c r="A560" s="22" t="s">
        <v>441</v>
      </c>
      <c r="B560" s="5" t="s">
        <v>442</v>
      </c>
      <c r="C560" s="5"/>
      <c r="D560" s="15">
        <v>600000</v>
      </c>
      <c r="E560" s="14">
        <f t="shared" si="15"/>
        <v>0</v>
      </c>
      <c r="F560" s="30">
        <v>600000</v>
      </c>
      <c r="G560" s="50">
        <f t="shared" si="16"/>
        <v>-317340.64</v>
      </c>
      <c r="H560" s="30">
        <f>H561+H565</f>
        <v>282659.36</v>
      </c>
    </row>
    <row r="561" spans="1:8" ht="39" outlineLevel="2" x14ac:dyDescent="0.25">
      <c r="A561" s="23" t="s">
        <v>443</v>
      </c>
      <c r="B561" s="7" t="s">
        <v>444</v>
      </c>
      <c r="C561" s="7"/>
      <c r="D561" s="16">
        <v>300000</v>
      </c>
      <c r="E561" s="14">
        <f t="shared" si="15"/>
        <v>0</v>
      </c>
      <c r="F561" s="31">
        <v>300000</v>
      </c>
      <c r="G561" s="50">
        <f t="shared" si="16"/>
        <v>-213610.97999999998</v>
      </c>
      <c r="H561" s="31">
        <f>H562</f>
        <v>86389.02</v>
      </c>
    </row>
    <row r="562" spans="1:8" outlineLevel="3" x14ac:dyDescent="0.25">
      <c r="A562" s="23" t="s">
        <v>445</v>
      </c>
      <c r="B562" s="7" t="s">
        <v>446</v>
      </c>
      <c r="C562" s="7"/>
      <c r="D562" s="16">
        <v>300000</v>
      </c>
      <c r="E562" s="14">
        <f t="shared" si="15"/>
        <v>0</v>
      </c>
      <c r="F562" s="31">
        <v>300000</v>
      </c>
      <c r="G562" s="50">
        <f t="shared" si="16"/>
        <v>-213610.97999999998</v>
      </c>
      <c r="H562" s="31">
        <f>H563</f>
        <v>86389.02</v>
      </c>
    </row>
    <row r="563" spans="1:8" ht="26.25" outlineLevel="4" x14ac:dyDescent="0.25">
      <c r="A563" s="23" t="s">
        <v>17</v>
      </c>
      <c r="B563" s="7" t="s">
        <v>446</v>
      </c>
      <c r="C563" s="7" t="s">
        <v>18</v>
      </c>
      <c r="D563" s="16">
        <v>300000</v>
      </c>
      <c r="E563" s="14">
        <f t="shared" si="15"/>
        <v>0</v>
      </c>
      <c r="F563" s="31">
        <v>300000</v>
      </c>
      <c r="G563" s="50">
        <f t="shared" si="16"/>
        <v>-213610.97999999998</v>
      </c>
      <c r="H563" s="31">
        <f>H564</f>
        <v>86389.02</v>
      </c>
    </row>
    <row r="564" spans="1:8" ht="26.25" outlineLevel="5" x14ac:dyDescent="0.25">
      <c r="A564" s="23" t="s">
        <v>19</v>
      </c>
      <c r="B564" s="7" t="s">
        <v>446</v>
      </c>
      <c r="C564" s="7" t="s">
        <v>20</v>
      </c>
      <c r="D564" s="16">
        <v>300000</v>
      </c>
      <c r="E564" s="14">
        <f t="shared" si="15"/>
        <v>0</v>
      </c>
      <c r="F564" s="31">
        <v>300000</v>
      </c>
      <c r="G564" s="50">
        <f t="shared" si="16"/>
        <v>-213610.97999999998</v>
      </c>
      <c r="H564" s="31">
        <v>86389.02</v>
      </c>
    </row>
    <row r="565" spans="1:8" ht="39" outlineLevel="2" x14ac:dyDescent="0.25">
      <c r="A565" s="23" t="s">
        <v>447</v>
      </c>
      <c r="B565" s="7" t="s">
        <v>448</v>
      </c>
      <c r="C565" s="7"/>
      <c r="D565" s="16">
        <v>300000</v>
      </c>
      <c r="E565" s="14">
        <f t="shared" si="15"/>
        <v>0</v>
      </c>
      <c r="F565" s="31">
        <v>300000</v>
      </c>
      <c r="G565" s="50">
        <f t="shared" si="16"/>
        <v>-103729.66</v>
      </c>
      <c r="H565" s="31">
        <f>H566</f>
        <v>196270.34</v>
      </c>
    </row>
    <row r="566" spans="1:8" outlineLevel="3" x14ac:dyDescent="0.25">
      <c r="A566" s="23" t="s">
        <v>449</v>
      </c>
      <c r="B566" s="7" t="s">
        <v>450</v>
      </c>
      <c r="C566" s="7"/>
      <c r="D566" s="16">
        <v>300000</v>
      </c>
      <c r="E566" s="14">
        <f t="shared" si="15"/>
        <v>0</v>
      </c>
      <c r="F566" s="31">
        <v>300000</v>
      </c>
      <c r="G566" s="50">
        <f t="shared" si="16"/>
        <v>-103729.66</v>
      </c>
      <c r="H566" s="31">
        <f>H567</f>
        <v>196270.34</v>
      </c>
    </row>
    <row r="567" spans="1:8" ht="26.25" outlineLevel="4" x14ac:dyDescent="0.25">
      <c r="A567" s="23" t="s">
        <v>17</v>
      </c>
      <c r="B567" s="7" t="s">
        <v>450</v>
      </c>
      <c r="C567" s="7" t="s">
        <v>18</v>
      </c>
      <c r="D567" s="16">
        <v>300000</v>
      </c>
      <c r="E567" s="14">
        <f t="shared" si="15"/>
        <v>0</v>
      </c>
      <c r="F567" s="31">
        <v>300000</v>
      </c>
      <c r="G567" s="50">
        <f t="shared" si="16"/>
        <v>-103729.66</v>
      </c>
      <c r="H567" s="31">
        <f>H568</f>
        <v>196270.34</v>
      </c>
    </row>
    <row r="568" spans="1:8" ht="26.25" outlineLevel="5" x14ac:dyDescent="0.25">
      <c r="A568" s="23" t="s">
        <v>19</v>
      </c>
      <c r="B568" s="7" t="s">
        <v>450</v>
      </c>
      <c r="C568" s="7" t="s">
        <v>20</v>
      </c>
      <c r="D568" s="16">
        <v>300000</v>
      </c>
      <c r="E568" s="14">
        <f t="shared" si="15"/>
        <v>0</v>
      </c>
      <c r="F568" s="31">
        <v>300000</v>
      </c>
      <c r="G568" s="50">
        <f t="shared" si="16"/>
        <v>-103729.66</v>
      </c>
      <c r="H568" s="31">
        <v>196270.34</v>
      </c>
    </row>
    <row r="569" spans="1:8" x14ac:dyDescent="0.25">
      <c r="A569" s="22" t="s">
        <v>451</v>
      </c>
      <c r="B569" s="5" t="s">
        <v>452</v>
      </c>
      <c r="C569" s="5"/>
      <c r="D569" s="15">
        <v>125000</v>
      </c>
      <c r="E569" s="14">
        <f t="shared" si="15"/>
        <v>0</v>
      </c>
      <c r="F569" s="34">
        <v>125000</v>
      </c>
      <c r="G569" s="50">
        <f t="shared" si="16"/>
        <v>0</v>
      </c>
      <c r="H569" s="34">
        <v>125000</v>
      </c>
    </row>
    <row r="570" spans="1:8" ht="26.25" outlineLevel="2" x14ac:dyDescent="0.25">
      <c r="A570" s="23" t="s">
        <v>453</v>
      </c>
      <c r="B570" s="7" t="s">
        <v>454</v>
      </c>
      <c r="C570" s="7"/>
      <c r="D570" s="16">
        <v>125000</v>
      </c>
      <c r="E570" s="14">
        <f t="shared" si="15"/>
        <v>0</v>
      </c>
      <c r="F570" s="31">
        <v>125000</v>
      </c>
      <c r="G570" s="50">
        <f t="shared" si="16"/>
        <v>0</v>
      </c>
      <c r="H570" s="31">
        <v>125000</v>
      </c>
    </row>
    <row r="571" spans="1:8" outlineLevel="3" x14ac:dyDescent="0.25">
      <c r="A571" s="23" t="s">
        <v>455</v>
      </c>
      <c r="B571" s="7" t="s">
        <v>456</v>
      </c>
      <c r="C571" s="7"/>
      <c r="D571" s="16">
        <v>125000</v>
      </c>
      <c r="E571" s="14">
        <f t="shared" si="15"/>
        <v>0</v>
      </c>
      <c r="F571" s="31">
        <v>125000</v>
      </c>
      <c r="G571" s="50">
        <f t="shared" si="16"/>
        <v>0</v>
      </c>
      <c r="H571" s="31">
        <v>125000</v>
      </c>
    </row>
    <row r="572" spans="1:8" ht="26.25" outlineLevel="4" x14ac:dyDescent="0.25">
      <c r="A572" s="23" t="s">
        <v>17</v>
      </c>
      <c r="B572" s="7" t="s">
        <v>456</v>
      </c>
      <c r="C572" s="7" t="s">
        <v>18</v>
      </c>
      <c r="D572" s="16">
        <v>125000</v>
      </c>
      <c r="E572" s="14">
        <f t="shared" ref="E572:E647" si="17">F572-D572</f>
        <v>0</v>
      </c>
      <c r="F572" s="31">
        <v>125000</v>
      </c>
      <c r="G572" s="50">
        <f t="shared" si="16"/>
        <v>0</v>
      </c>
      <c r="H572" s="31">
        <v>125000</v>
      </c>
    </row>
    <row r="573" spans="1:8" ht="26.25" outlineLevel="5" x14ac:dyDescent="0.25">
      <c r="A573" s="23" t="s">
        <v>19</v>
      </c>
      <c r="B573" s="7" t="s">
        <v>456</v>
      </c>
      <c r="C573" s="7" t="s">
        <v>20</v>
      </c>
      <c r="D573" s="16">
        <v>125000</v>
      </c>
      <c r="E573" s="14">
        <f t="shared" si="17"/>
        <v>0</v>
      </c>
      <c r="F573" s="32">
        <v>125000</v>
      </c>
      <c r="G573" s="50">
        <f t="shared" si="16"/>
        <v>0</v>
      </c>
      <c r="H573" s="32">
        <v>125000</v>
      </c>
    </row>
    <row r="574" spans="1:8" ht="26.25" x14ac:dyDescent="0.25">
      <c r="A574" s="22" t="s">
        <v>457</v>
      </c>
      <c r="B574" s="5" t="s">
        <v>458</v>
      </c>
      <c r="C574" s="5"/>
      <c r="D574" s="15">
        <v>730181.2</v>
      </c>
      <c r="E574" s="14">
        <f t="shared" si="17"/>
        <v>54978.050000000047</v>
      </c>
      <c r="F574" s="54">
        <f>F575</f>
        <v>785159.25</v>
      </c>
      <c r="G574" s="50">
        <f t="shared" si="16"/>
        <v>0</v>
      </c>
      <c r="H574" s="54">
        <f>H575</f>
        <v>785159.25</v>
      </c>
    </row>
    <row r="575" spans="1:8" ht="26.25" outlineLevel="1" x14ac:dyDescent="0.25">
      <c r="A575" s="23" t="s">
        <v>459</v>
      </c>
      <c r="B575" s="7" t="s">
        <v>460</v>
      </c>
      <c r="C575" s="7"/>
      <c r="D575" s="16">
        <v>730181.2</v>
      </c>
      <c r="E575" s="14">
        <f t="shared" si="17"/>
        <v>54978.050000000047</v>
      </c>
      <c r="F575" s="50">
        <f>F576</f>
        <v>785159.25</v>
      </c>
      <c r="G575" s="50">
        <f t="shared" si="16"/>
        <v>0</v>
      </c>
      <c r="H575" s="50">
        <f>H576</f>
        <v>785159.25</v>
      </c>
    </row>
    <row r="576" spans="1:8" ht="26.25" outlineLevel="2" x14ac:dyDescent="0.25">
      <c r="A576" s="23" t="s">
        <v>461</v>
      </c>
      <c r="B576" s="7" t="s">
        <v>462</v>
      </c>
      <c r="C576" s="7"/>
      <c r="D576" s="16">
        <v>730181.2</v>
      </c>
      <c r="E576" s="14">
        <f t="shared" si="17"/>
        <v>54978.050000000047</v>
      </c>
      <c r="F576" s="50">
        <f>F577</f>
        <v>785159.25</v>
      </c>
      <c r="G576" s="50">
        <f t="shared" si="16"/>
        <v>0</v>
      </c>
      <c r="H576" s="50">
        <f>H577</f>
        <v>785159.25</v>
      </c>
    </row>
    <row r="577" spans="1:8" ht="26.25" outlineLevel="3" x14ac:dyDescent="0.25">
      <c r="A577" s="23" t="s">
        <v>463</v>
      </c>
      <c r="B577" s="7" t="s">
        <v>464</v>
      </c>
      <c r="C577" s="7"/>
      <c r="D577" s="16">
        <v>730181.2</v>
      </c>
      <c r="E577" s="14">
        <f t="shared" si="17"/>
        <v>54978.050000000047</v>
      </c>
      <c r="F577" s="50">
        <f>F578</f>
        <v>785159.25</v>
      </c>
      <c r="G577" s="50">
        <f t="shared" si="16"/>
        <v>0</v>
      </c>
      <c r="H577" s="50">
        <f>H578</f>
        <v>785159.25</v>
      </c>
    </row>
    <row r="578" spans="1:8" outlineLevel="4" x14ac:dyDescent="0.25">
      <c r="A578" s="23" t="s">
        <v>21</v>
      </c>
      <c r="B578" s="7" t="s">
        <v>464</v>
      </c>
      <c r="C578" s="7" t="s">
        <v>22</v>
      </c>
      <c r="D578" s="16">
        <v>730181.2</v>
      </c>
      <c r="E578" s="14">
        <f t="shared" si="17"/>
        <v>54978.050000000047</v>
      </c>
      <c r="F578" s="50">
        <f>F579</f>
        <v>785159.25</v>
      </c>
      <c r="G578" s="50">
        <f t="shared" si="16"/>
        <v>0</v>
      </c>
      <c r="H578" s="50">
        <f>H579</f>
        <v>785159.25</v>
      </c>
    </row>
    <row r="579" spans="1:8" ht="39" outlineLevel="5" x14ac:dyDescent="0.25">
      <c r="A579" s="23" t="s">
        <v>419</v>
      </c>
      <c r="B579" s="7" t="s">
        <v>464</v>
      </c>
      <c r="C579" s="7" t="s">
        <v>420</v>
      </c>
      <c r="D579" s="16">
        <v>730181.2</v>
      </c>
      <c r="E579" s="14">
        <f t="shared" si="17"/>
        <v>54978.050000000047</v>
      </c>
      <c r="F579" s="50">
        <v>785159.25</v>
      </c>
      <c r="G579" s="50">
        <f t="shared" si="16"/>
        <v>0</v>
      </c>
      <c r="H579" s="50">
        <v>785159.25</v>
      </c>
    </row>
    <row r="580" spans="1:8" x14ac:dyDescent="0.25">
      <c r="A580" s="22" t="s">
        <v>465</v>
      </c>
      <c r="B580" s="5" t="s">
        <v>466</v>
      </c>
      <c r="C580" s="5"/>
      <c r="D580" s="15">
        <v>73430753</v>
      </c>
      <c r="E580" s="14">
        <f t="shared" si="17"/>
        <v>0</v>
      </c>
      <c r="F580" s="54">
        <f>F581</f>
        <v>73430753</v>
      </c>
      <c r="G580" s="50">
        <f t="shared" si="16"/>
        <v>-5762185</v>
      </c>
      <c r="H580" s="54">
        <f>H581</f>
        <v>67668568</v>
      </c>
    </row>
    <row r="581" spans="1:8" ht="26.25" outlineLevel="1" x14ac:dyDescent="0.25">
      <c r="A581" s="23" t="s">
        <v>467</v>
      </c>
      <c r="B581" s="7" t="s">
        <v>468</v>
      </c>
      <c r="C581" s="7"/>
      <c r="D581" s="16">
        <v>73430753</v>
      </c>
      <c r="E581" s="14">
        <f t="shared" si="17"/>
        <v>0</v>
      </c>
      <c r="F581" s="50">
        <f>F582+F591+F595+F601</f>
        <v>73430753</v>
      </c>
      <c r="G581" s="50">
        <f t="shared" si="16"/>
        <v>-5762185</v>
      </c>
      <c r="H581" s="50">
        <f>H582+H591+H595+H601</f>
        <v>67668568</v>
      </c>
    </row>
    <row r="582" spans="1:8" ht="26.25" outlineLevel="2" x14ac:dyDescent="0.25">
      <c r="A582" s="23" t="s">
        <v>469</v>
      </c>
      <c r="B582" s="7" t="s">
        <v>470</v>
      </c>
      <c r="C582" s="7"/>
      <c r="D582" s="16">
        <v>7612205</v>
      </c>
      <c r="E582" s="14">
        <f t="shared" si="17"/>
        <v>0</v>
      </c>
      <c r="F582" s="50">
        <f>F583+F588</f>
        <v>7612205</v>
      </c>
      <c r="G582" s="50">
        <f t="shared" si="16"/>
        <v>10805505</v>
      </c>
      <c r="H582" s="50">
        <f>H583+H588</f>
        <v>18417710</v>
      </c>
    </row>
    <row r="583" spans="1:8" ht="26.25" outlineLevel="3" x14ac:dyDescent="0.25">
      <c r="A583" s="23" t="s">
        <v>471</v>
      </c>
      <c r="B583" s="7" t="s">
        <v>472</v>
      </c>
      <c r="C583" s="7"/>
      <c r="D583" s="16">
        <v>7592205</v>
      </c>
      <c r="E583" s="14">
        <f t="shared" si="17"/>
        <v>0</v>
      </c>
      <c r="F583" s="50">
        <f>F584+F586</f>
        <v>7592205</v>
      </c>
      <c r="G583" s="50">
        <f t="shared" si="16"/>
        <v>10805505</v>
      </c>
      <c r="H583" s="50">
        <f>H584+H586</f>
        <v>18397710</v>
      </c>
    </row>
    <row r="584" spans="1:8" ht="26.25" outlineLevel="4" x14ac:dyDescent="0.25">
      <c r="A584" s="23" t="s">
        <v>17</v>
      </c>
      <c r="B584" s="7" t="s">
        <v>472</v>
      </c>
      <c r="C584" s="7" t="s">
        <v>18</v>
      </c>
      <c r="D584" s="16">
        <v>132045</v>
      </c>
      <c r="E584" s="14">
        <f t="shared" si="17"/>
        <v>135000</v>
      </c>
      <c r="F584" s="50">
        <f>F585</f>
        <v>267045</v>
      </c>
      <c r="G584" s="50">
        <f t="shared" si="16"/>
        <v>121677.78000000003</v>
      </c>
      <c r="H584" s="50">
        <f>H585</f>
        <v>388722.78</v>
      </c>
    </row>
    <row r="585" spans="1:8" ht="26.25" outlineLevel="5" x14ac:dyDescent="0.25">
      <c r="A585" s="23" t="s">
        <v>19</v>
      </c>
      <c r="B585" s="7" t="s">
        <v>472</v>
      </c>
      <c r="C585" s="7" t="s">
        <v>20</v>
      </c>
      <c r="D585" s="16">
        <v>132045</v>
      </c>
      <c r="E585" s="14">
        <f t="shared" si="17"/>
        <v>135000</v>
      </c>
      <c r="F585" s="50">
        <v>267045</v>
      </c>
      <c r="G585" s="50">
        <f t="shared" ref="G585:G648" si="18">H585-F585</f>
        <v>121677.78000000003</v>
      </c>
      <c r="H585" s="50">
        <v>388722.78</v>
      </c>
    </row>
    <row r="586" spans="1:8" outlineLevel="4" x14ac:dyDescent="0.25">
      <c r="A586" s="23" t="s">
        <v>104</v>
      </c>
      <c r="B586" s="7" t="s">
        <v>472</v>
      </c>
      <c r="C586" s="7" t="s">
        <v>105</v>
      </c>
      <c r="D586" s="16">
        <v>7460160</v>
      </c>
      <c r="E586" s="14">
        <f t="shared" si="17"/>
        <v>-135000</v>
      </c>
      <c r="F586" s="50">
        <f>F587</f>
        <v>7325160</v>
      </c>
      <c r="G586" s="50">
        <f t="shared" si="18"/>
        <v>10683827.219999999</v>
      </c>
      <c r="H586" s="50">
        <f>H587</f>
        <v>18008987.219999999</v>
      </c>
    </row>
    <row r="587" spans="1:8" outlineLevel="5" x14ac:dyDescent="0.25">
      <c r="A587" s="23" t="s">
        <v>114</v>
      </c>
      <c r="B587" s="7" t="s">
        <v>472</v>
      </c>
      <c r="C587" s="7" t="s">
        <v>115</v>
      </c>
      <c r="D587" s="16">
        <v>7460160</v>
      </c>
      <c r="E587" s="14">
        <f t="shared" si="17"/>
        <v>-135000</v>
      </c>
      <c r="F587" s="50">
        <v>7325160</v>
      </c>
      <c r="G587" s="50">
        <f t="shared" si="18"/>
        <v>10683827.219999999</v>
      </c>
      <c r="H587" s="50">
        <v>18008987.219999999</v>
      </c>
    </row>
    <row r="588" spans="1:8" outlineLevel="3" x14ac:dyDescent="0.25">
      <c r="A588" s="23" t="s">
        <v>148</v>
      </c>
      <c r="B588" s="7" t="s">
        <v>473</v>
      </c>
      <c r="C588" s="7"/>
      <c r="D588" s="16">
        <v>20000</v>
      </c>
      <c r="E588" s="14">
        <f t="shared" si="17"/>
        <v>0</v>
      </c>
      <c r="F588" s="33">
        <v>20000</v>
      </c>
      <c r="G588" s="50">
        <f t="shared" si="18"/>
        <v>0</v>
      </c>
      <c r="H588" s="33">
        <v>20000</v>
      </c>
    </row>
    <row r="589" spans="1:8" outlineLevel="4" x14ac:dyDescent="0.25">
      <c r="A589" s="23" t="s">
        <v>104</v>
      </c>
      <c r="B589" s="7" t="s">
        <v>473</v>
      </c>
      <c r="C589" s="7" t="s">
        <v>105</v>
      </c>
      <c r="D589" s="16">
        <v>20000</v>
      </c>
      <c r="E589" s="14">
        <f t="shared" si="17"/>
        <v>0</v>
      </c>
      <c r="F589" s="31">
        <v>20000</v>
      </c>
      <c r="G589" s="50">
        <f t="shared" si="18"/>
        <v>0</v>
      </c>
      <c r="H589" s="31">
        <v>20000</v>
      </c>
    </row>
    <row r="590" spans="1:8" outlineLevel="5" x14ac:dyDescent="0.25">
      <c r="A590" s="23" t="s">
        <v>114</v>
      </c>
      <c r="B590" s="7" t="s">
        <v>473</v>
      </c>
      <c r="C590" s="7" t="s">
        <v>115</v>
      </c>
      <c r="D590" s="16">
        <v>20000</v>
      </c>
      <c r="E590" s="14">
        <f t="shared" si="17"/>
        <v>0</v>
      </c>
      <c r="F590" s="31">
        <v>20000</v>
      </c>
      <c r="G590" s="50">
        <f t="shared" si="18"/>
        <v>0</v>
      </c>
      <c r="H590" s="31">
        <v>20000</v>
      </c>
    </row>
    <row r="591" spans="1:8" ht="39" outlineLevel="2" x14ac:dyDescent="0.25">
      <c r="A591" s="23" t="s">
        <v>474</v>
      </c>
      <c r="B591" s="7" t="s">
        <v>475</v>
      </c>
      <c r="C591" s="7"/>
      <c r="D591" s="16">
        <v>30000</v>
      </c>
      <c r="E591" s="14">
        <f t="shared" si="17"/>
        <v>0</v>
      </c>
      <c r="F591" s="31">
        <v>30000</v>
      </c>
      <c r="G591" s="50">
        <f t="shared" si="18"/>
        <v>0</v>
      </c>
      <c r="H591" s="31">
        <v>30000</v>
      </c>
    </row>
    <row r="592" spans="1:8" ht="39" outlineLevel="3" x14ac:dyDescent="0.25">
      <c r="A592" s="23" t="s">
        <v>476</v>
      </c>
      <c r="B592" s="7" t="s">
        <v>477</v>
      </c>
      <c r="C592" s="7"/>
      <c r="D592" s="16">
        <v>30000</v>
      </c>
      <c r="E592" s="14">
        <f t="shared" si="17"/>
        <v>0</v>
      </c>
      <c r="F592" s="31">
        <v>30000</v>
      </c>
      <c r="G592" s="50">
        <f t="shared" si="18"/>
        <v>0</v>
      </c>
      <c r="H592" s="31">
        <v>30000</v>
      </c>
    </row>
    <row r="593" spans="1:8" outlineLevel="4" x14ac:dyDescent="0.25">
      <c r="A593" s="23" t="s">
        <v>104</v>
      </c>
      <c r="B593" s="7" t="s">
        <v>477</v>
      </c>
      <c r="C593" s="7" t="s">
        <v>105</v>
      </c>
      <c r="D593" s="16">
        <v>30000</v>
      </c>
      <c r="E593" s="14">
        <f t="shared" si="17"/>
        <v>0</v>
      </c>
      <c r="F593" s="31">
        <v>30000</v>
      </c>
      <c r="G593" s="50">
        <f t="shared" si="18"/>
        <v>0</v>
      </c>
      <c r="H593" s="31">
        <v>30000</v>
      </c>
    </row>
    <row r="594" spans="1:8" ht="26.25" outlineLevel="5" x14ac:dyDescent="0.25">
      <c r="A594" s="23" t="s">
        <v>106</v>
      </c>
      <c r="B594" s="7" t="s">
        <v>477</v>
      </c>
      <c r="C594" s="7" t="s">
        <v>107</v>
      </c>
      <c r="D594" s="16">
        <v>30000</v>
      </c>
      <c r="E594" s="14">
        <f t="shared" si="17"/>
        <v>0</v>
      </c>
      <c r="F594" s="31">
        <v>30000</v>
      </c>
      <c r="G594" s="50">
        <f t="shared" si="18"/>
        <v>0</v>
      </c>
      <c r="H594" s="31">
        <v>30000</v>
      </c>
    </row>
    <row r="595" spans="1:8" ht="26.25" outlineLevel="2" x14ac:dyDescent="0.25">
      <c r="A595" s="23" t="s">
        <v>478</v>
      </c>
      <c r="B595" s="7" t="s">
        <v>479</v>
      </c>
      <c r="C595" s="7"/>
      <c r="D595" s="16">
        <v>530000</v>
      </c>
      <c r="E595" s="14">
        <f t="shared" si="17"/>
        <v>0</v>
      </c>
      <c r="F595" s="31">
        <v>530000</v>
      </c>
      <c r="G595" s="50">
        <f t="shared" si="18"/>
        <v>0</v>
      </c>
      <c r="H595" s="31">
        <v>530000</v>
      </c>
    </row>
    <row r="596" spans="1:8" outlineLevel="3" x14ac:dyDescent="0.25">
      <c r="A596" s="23" t="s">
        <v>480</v>
      </c>
      <c r="B596" s="7" t="s">
        <v>481</v>
      </c>
      <c r="C596" s="7"/>
      <c r="D596" s="16">
        <v>530000</v>
      </c>
      <c r="E596" s="14">
        <f t="shared" si="17"/>
        <v>0</v>
      </c>
      <c r="F596" s="31">
        <v>530000</v>
      </c>
      <c r="G596" s="50">
        <f t="shared" si="18"/>
        <v>0</v>
      </c>
      <c r="H596" s="31">
        <v>530000</v>
      </c>
    </row>
    <row r="597" spans="1:8" ht="26.25" outlineLevel="4" x14ac:dyDescent="0.25">
      <c r="A597" s="23" t="s">
        <v>17</v>
      </c>
      <c r="B597" s="7" t="s">
        <v>481</v>
      </c>
      <c r="C597" s="7" t="s">
        <v>18</v>
      </c>
      <c r="D597" s="16">
        <v>470000</v>
      </c>
      <c r="E597" s="14">
        <f t="shared" si="17"/>
        <v>0</v>
      </c>
      <c r="F597" s="31">
        <v>470000</v>
      </c>
      <c r="G597" s="50">
        <f t="shared" si="18"/>
        <v>0</v>
      </c>
      <c r="H597" s="31">
        <v>470000</v>
      </c>
    </row>
    <row r="598" spans="1:8" ht="26.25" outlineLevel="5" x14ac:dyDescent="0.25">
      <c r="A598" s="23" t="s">
        <v>19</v>
      </c>
      <c r="B598" s="7" t="s">
        <v>481</v>
      </c>
      <c r="C598" s="7" t="s">
        <v>20</v>
      </c>
      <c r="D598" s="16">
        <v>470000</v>
      </c>
      <c r="E598" s="14">
        <f t="shared" si="17"/>
        <v>0</v>
      </c>
      <c r="F598" s="31">
        <v>470000</v>
      </c>
      <c r="G598" s="50">
        <f t="shared" si="18"/>
        <v>0</v>
      </c>
      <c r="H598" s="31">
        <v>470000</v>
      </c>
    </row>
    <row r="599" spans="1:8" outlineLevel="4" x14ac:dyDescent="0.25">
      <c r="A599" s="23" t="s">
        <v>104</v>
      </c>
      <c r="B599" s="7" t="s">
        <v>481</v>
      </c>
      <c r="C599" s="7" t="s">
        <v>105</v>
      </c>
      <c r="D599" s="16">
        <v>60000</v>
      </c>
      <c r="E599" s="14">
        <f t="shared" si="17"/>
        <v>0</v>
      </c>
      <c r="F599" s="31">
        <v>60000</v>
      </c>
      <c r="G599" s="50">
        <f t="shared" si="18"/>
        <v>0</v>
      </c>
      <c r="H599" s="31">
        <v>60000</v>
      </c>
    </row>
    <row r="600" spans="1:8" ht="26.25" outlineLevel="5" x14ac:dyDescent="0.25">
      <c r="A600" s="23" t="s">
        <v>106</v>
      </c>
      <c r="B600" s="7" t="s">
        <v>481</v>
      </c>
      <c r="C600" s="7" t="s">
        <v>107</v>
      </c>
      <c r="D600" s="16">
        <v>60000</v>
      </c>
      <c r="E600" s="14">
        <f t="shared" si="17"/>
        <v>0</v>
      </c>
      <c r="F600" s="32">
        <v>60000</v>
      </c>
      <c r="G600" s="50">
        <f t="shared" si="18"/>
        <v>0</v>
      </c>
      <c r="H600" s="32">
        <v>60000</v>
      </c>
    </row>
    <row r="601" spans="1:8" outlineLevel="2" x14ac:dyDescent="0.25">
      <c r="A601" s="23" t="s">
        <v>482</v>
      </c>
      <c r="B601" s="7" t="s">
        <v>483</v>
      </c>
      <c r="C601" s="7"/>
      <c r="D601" s="16">
        <v>65258548</v>
      </c>
      <c r="E601" s="14">
        <f t="shared" si="17"/>
        <v>0</v>
      </c>
      <c r="F601" s="33">
        <v>65258548</v>
      </c>
      <c r="G601" s="50">
        <f t="shared" si="18"/>
        <v>-16567690</v>
      </c>
      <c r="H601" s="33">
        <f>H602+H607+H610</f>
        <v>48690858</v>
      </c>
    </row>
    <row r="602" spans="1:8" outlineLevel="3" x14ac:dyDescent="0.25">
      <c r="A602" s="23" t="s">
        <v>484</v>
      </c>
      <c r="B602" s="7" t="s">
        <v>485</v>
      </c>
      <c r="C602" s="7"/>
      <c r="D602" s="16">
        <v>22000842</v>
      </c>
      <c r="E602" s="14">
        <f t="shared" si="17"/>
        <v>0</v>
      </c>
      <c r="F602" s="31">
        <v>22000842</v>
      </c>
      <c r="G602" s="50">
        <f t="shared" si="18"/>
        <v>3497107</v>
      </c>
      <c r="H602" s="31">
        <f>H603+H605</f>
        <v>25497949</v>
      </c>
    </row>
    <row r="603" spans="1:8" ht="26.25" outlineLevel="4" x14ac:dyDescent="0.25">
      <c r="A603" s="23" t="s">
        <v>17</v>
      </c>
      <c r="B603" s="7" t="s">
        <v>485</v>
      </c>
      <c r="C603" s="7" t="s">
        <v>18</v>
      </c>
      <c r="D603" s="16">
        <v>382642</v>
      </c>
      <c r="E603" s="14">
        <f t="shared" si="17"/>
        <v>0</v>
      </c>
      <c r="F603" s="31">
        <v>382642</v>
      </c>
      <c r="G603" s="50">
        <f t="shared" si="18"/>
        <v>-154142</v>
      </c>
      <c r="H603" s="31">
        <f>H604</f>
        <v>228500</v>
      </c>
    </row>
    <row r="604" spans="1:8" ht="26.25" outlineLevel="5" x14ac:dyDescent="0.25">
      <c r="A604" s="23" t="s">
        <v>19</v>
      </c>
      <c r="B604" s="7" t="s">
        <v>485</v>
      </c>
      <c r="C604" s="7" t="s">
        <v>20</v>
      </c>
      <c r="D604" s="16">
        <v>382642</v>
      </c>
      <c r="E604" s="14">
        <f t="shared" si="17"/>
        <v>0</v>
      </c>
      <c r="F604" s="32">
        <v>382642</v>
      </c>
      <c r="G604" s="50">
        <f t="shared" si="18"/>
        <v>-154142</v>
      </c>
      <c r="H604" s="32">
        <v>228500</v>
      </c>
    </row>
    <row r="605" spans="1:8" outlineLevel="4" x14ac:dyDescent="0.25">
      <c r="A605" s="23" t="s">
        <v>104</v>
      </c>
      <c r="B605" s="7" t="s">
        <v>485</v>
      </c>
      <c r="C605" s="7" t="s">
        <v>105</v>
      </c>
      <c r="D605" s="16">
        <v>21618200</v>
      </c>
      <c r="E605" s="14">
        <f t="shared" si="17"/>
        <v>0</v>
      </c>
      <c r="F605" s="33">
        <v>21618200</v>
      </c>
      <c r="G605" s="50">
        <f t="shared" si="18"/>
        <v>3651249</v>
      </c>
      <c r="H605" s="33">
        <f>H606</f>
        <v>25269449</v>
      </c>
    </row>
    <row r="606" spans="1:8" outlineLevel="5" x14ac:dyDescent="0.25">
      <c r="A606" s="23" t="s">
        <v>114</v>
      </c>
      <c r="B606" s="7" t="s">
        <v>485</v>
      </c>
      <c r="C606" s="7" t="s">
        <v>115</v>
      </c>
      <c r="D606" s="16">
        <v>21618200</v>
      </c>
      <c r="E606" s="14">
        <f t="shared" si="17"/>
        <v>0</v>
      </c>
      <c r="F606" s="31">
        <v>21618200</v>
      </c>
      <c r="G606" s="50">
        <f t="shared" si="18"/>
        <v>3651249</v>
      </c>
      <c r="H606" s="31">
        <v>25269449</v>
      </c>
    </row>
    <row r="607" spans="1:8" ht="26.25" outlineLevel="3" x14ac:dyDescent="0.25">
      <c r="A607" s="23" t="s">
        <v>486</v>
      </c>
      <c r="B607" s="7" t="s">
        <v>487</v>
      </c>
      <c r="C607" s="7"/>
      <c r="D607" s="16">
        <v>40612500</v>
      </c>
      <c r="E607" s="14">
        <f t="shared" si="17"/>
        <v>0</v>
      </c>
      <c r="F607" s="31">
        <v>40612500</v>
      </c>
      <c r="G607" s="50">
        <f t="shared" si="18"/>
        <v>-18130166</v>
      </c>
      <c r="H607" s="31">
        <f>H608</f>
        <v>22482334</v>
      </c>
    </row>
    <row r="608" spans="1:8" outlineLevel="4" x14ac:dyDescent="0.25">
      <c r="A608" s="23" t="s">
        <v>104</v>
      </c>
      <c r="B608" s="7" t="s">
        <v>487</v>
      </c>
      <c r="C608" s="7" t="s">
        <v>105</v>
      </c>
      <c r="D608" s="16">
        <v>40612500</v>
      </c>
      <c r="E608" s="14">
        <f t="shared" si="17"/>
        <v>0</v>
      </c>
      <c r="F608" s="31">
        <v>40612500</v>
      </c>
      <c r="G608" s="50">
        <f t="shared" si="18"/>
        <v>-18130166</v>
      </c>
      <c r="H608" s="31">
        <f>H609</f>
        <v>22482334</v>
      </c>
    </row>
    <row r="609" spans="1:8" outlineLevel="5" x14ac:dyDescent="0.25">
      <c r="A609" s="23" t="s">
        <v>114</v>
      </c>
      <c r="B609" s="7" t="s">
        <v>487</v>
      </c>
      <c r="C609" s="7" t="s">
        <v>115</v>
      </c>
      <c r="D609" s="16">
        <v>40612500</v>
      </c>
      <c r="E609" s="14">
        <f t="shared" si="17"/>
        <v>0</v>
      </c>
      <c r="F609" s="31">
        <v>40612500</v>
      </c>
      <c r="G609" s="50">
        <f t="shared" si="18"/>
        <v>-18130166</v>
      </c>
      <c r="H609" s="31">
        <v>22482334</v>
      </c>
    </row>
    <row r="610" spans="1:8" ht="39" outlineLevel="3" x14ac:dyDescent="0.25">
      <c r="A610" s="23" t="s">
        <v>488</v>
      </c>
      <c r="B610" s="7" t="s">
        <v>489</v>
      </c>
      <c r="C610" s="7"/>
      <c r="D610" s="16">
        <v>2645206</v>
      </c>
      <c r="E610" s="14">
        <f t="shared" si="17"/>
        <v>0</v>
      </c>
      <c r="F610" s="31">
        <v>2645206</v>
      </c>
      <c r="G610" s="50">
        <f t="shared" si="18"/>
        <v>-1934631</v>
      </c>
      <c r="H610" s="31">
        <f>H611</f>
        <v>710575</v>
      </c>
    </row>
    <row r="611" spans="1:8" outlineLevel="4" x14ac:dyDescent="0.25">
      <c r="A611" s="23" t="s">
        <v>104</v>
      </c>
      <c r="B611" s="7" t="s">
        <v>489</v>
      </c>
      <c r="C611" s="7" t="s">
        <v>105</v>
      </c>
      <c r="D611" s="16">
        <v>2645206</v>
      </c>
      <c r="E611" s="14">
        <f t="shared" si="17"/>
        <v>0</v>
      </c>
      <c r="F611" s="31">
        <v>2645206</v>
      </c>
      <c r="G611" s="50">
        <f t="shared" si="18"/>
        <v>-1934631</v>
      </c>
      <c r="H611" s="31">
        <f>H612</f>
        <v>710575</v>
      </c>
    </row>
    <row r="612" spans="1:8" outlineLevel="5" x14ac:dyDescent="0.25">
      <c r="A612" s="23" t="s">
        <v>114</v>
      </c>
      <c r="B612" s="7" t="s">
        <v>489</v>
      </c>
      <c r="C612" s="7" t="s">
        <v>115</v>
      </c>
      <c r="D612" s="16">
        <v>2645206</v>
      </c>
      <c r="E612" s="14">
        <f t="shared" si="17"/>
        <v>0</v>
      </c>
      <c r="F612" s="32">
        <v>2645206</v>
      </c>
      <c r="G612" s="50">
        <f t="shared" si="18"/>
        <v>-1934631</v>
      </c>
      <c r="H612" s="32">
        <v>710575</v>
      </c>
    </row>
    <row r="613" spans="1:8" x14ac:dyDescent="0.25">
      <c r="A613" s="22" t="s">
        <v>490</v>
      </c>
      <c r="B613" s="5" t="s">
        <v>491</v>
      </c>
      <c r="C613" s="5"/>
      <c r="D613" s="15">
        <v>420000</v>
      </c>
      <c r="E613" s="14">
        <f t="shared" si="17"/>
        <v>0</v>
      </c>
      <c r="F613" s="30">
        <v>420000</v>
      </c>
      <c r="G613" s="50">
        <f t="shared" si="18"/>
        <v>-170424.93</v>
      </c>
      <c r="H613" s="30">
        <f>H614</f>
        <v>249575.07</v>
      </c>
    </row>
    <row r="614" spans="1:8" outlineLevel="2" x14ac:dyDescent="0.25">
      <c r="A614" s="23" t="s">
        <v>492</v>
      </c>
      <c r="B614" s="7" t="s">
        <v>493</v>
      </c>
      <c r="C614" s="7"/>
      <c r="D614" s="16">
        <v>420000</v>
      </c>
      <c r="E614" s="14">
        <f t="shared" si="17"/>
        <v>0</v>
      </c>
      <c r="F614" s="31">
        <v>420000</v>
      </c>
      <c r="G614" s="50">
        <f t="shared" si="18"/>
        <v>-170424.93</v>
      </c>
      <c r="H614" s="31">
        <f>H615</f>
        <v>249575.07</v>
      </c>
    </row>
    <row r="615" spans="1:8" outlineLevel="3" x14ac:dyDescent="0.25">
      <c r="A615" s="23" t="s">
        <v>494</v>
      </c>
      <c r="B615" s="7" t="s">
        <v>495</v>
      </c>
      <c r="C615" s="7"/>
      <c r="D615" s="16">
        <v>420000</v>
      </c>
      <c r="E615" s="14">
        <f t="shared" si="17"/>
        <v>0</v>
      </c>
      <c r="F615" s="31">
        <v>420000</v>
      </c>
      <c r="G615" s="50">
        <f t="shared" si="18"/>
        <v>-170424.93</v>
      </c>
      <c r="H615" s="31">
        <f>H616+H618+H620</f>
        <v>249575.07</v>
      </c>
    </row>
    <row r="616" spans="1:8" ht="39" outlineLevel="4" x14ac:dyDescent="0.25">
      <c r="A616" s="23" t="s">
        <v>9</v>
      </c>
      <c r="B616" s="7" t="s">
        <v>495</v>
      </c>
      <c r="C616" s="7" t="s">
        <v>10</v>
      </c>
      <c r="D616" s="16">
        <v>160000</v>
      </c>
      <c r="E616" s="14">
        <f t="shared" si="17"/>
        <v>0</v>
      </c>
      <c r="F616" s="31">
        <v>160000</v>
      </c>
      <c r="G616" s="50">
        <f t="shared" si="18"/>
        <v>-66000</v>
      </c>
      <c r="H616" s="31">
        <f>H617</f>
        <v>94000</v>
      </c>
    </row>
    <row r="617" spans="1:8" outlineLevel="5" x14ac:dyDescent="0.25">
      <c r="A617" s="23" t="s">
        <v>11</v>
      </c>
      <c r="B617" s="7" t="s">
        <v>495</v>
      </c>
      <c r="C617" s="7" t="s">
        <v>12</v>
      </c>
      <c r="D617" s="16">
        <v>160000</v>
      </c>
      <c r="E617" s="14">
        <f t="shared" si="17"/>
        <v>0</v>
      </c>
      <c r="F617" s="31">
        <v>160000</v>
      </c>
      <c r="G617" s="50">
        <f t="shared" si="18"/>
        <v>-66000</v>
      </c>
      <c r="H617" s="31">
        <v>94000</v>
      </c>
    </row>
    <row r="618" spans="1:8" ht="26.25" outlineLevel="4" x14ac:dyDescent="0.25">
      <c r="A618" s="23" t="s">
        <v>17</v>
      </c>
      <c r="B618" s="7" t="s">
        <v>495</v>
      </c>
      <c r="C618" s="7" t="s">
        <v>18</v>
      </c>
      <c r="D618" s="16">
        <v>160000</v>
      </c>
      <c r="E618" s="14">
        <f t="shared" si="17"/>
        <v>0</v>
      </c>
      <c r="F618" s="31">
        <v>160000</v>
      </c>
      <c r="G618" s="50">
        <f t="shared" si="18"/>
        <v>-104424.93</v>
      </c>
      <c r="H618" s="31">
        <f>H619</f>
        <v>55575.07</v>
      </c>
    </row>
    <row r="619" spans="1:8" ht="26.25" outlineLevel="5" x14ac:dyDescent="0.25">
      <c r="A619" s="23" t="s">
        <v>19</v>
      </c>
      <c r="B619" s="7" t="s">
        <v>495</v>
      </c>
      <c r="C619" s="7" t="s">
        <v>20</v>
      </c>
      <c r="D619" s="16">
        <v>160000</v>
      </c>
      <c r="E619" s="14">
        <f t="shared" si="17"/>
        <v>0</v>
      </c>
      <c r="F619" s="31">
        <v>160000</v>
      </c>
      <c r="G619" s="50">
        <f t="shared" si="18"/>
        <v>-104424.93</v>
      </c>
      <c r="H619" s="31">
        <v>55575.07</v>
      </c>
    </row>
    <row r="620" spans="1:8" ht="26.25" outlineLevel="4" x14ac:dyDescent="0.25">
      <c r="A620" s="23" t="s">
        <v>37</v>
      </c>
      <c r="B620" s="7" t="s">
        <v>495</v>
      </c>
      <c r="C620" s="7" t="s">
        <v>38</v>
      </c>
      <c r="D620" s="16">
        <v>100000</v>
      </c>
      <c r="E620" s="14">
        <f t="shared" si="17"/>
        <v>0</v>
      </c>
      <c r="F620" s="31">
        <v>100000</v>
      </c>
      <c r="G620" s="50">
        <f t="shared" si="18"/>
        <v>0</v>
      </c>
      <c r="H620" s="31">
        <v>100000</v>
      </c>
    </row>
    <row r="621" spans="1:8" outlineLevel="5" x14ac:dyDescent="0.25">
      <c r="A621" s="23" t="s">
        <v>268</v>
      </c>
      <c r="B621" s="7" t="s">
        <v>495</v>
      </c>
      <c r="C621" s="7" t="s">
        <v>269</v>
      </c>
      <c r="D621" s="16">
        <v>100000</v>
      </c>
      <c r="E621" s="14">
        <f t="shared" si="17"/>
        <v>0</v>
      </c>
      <c r="F621" s="32">
        <v>100000</v>
      </c>
      <c r="G621" s="50">
        <f t="shared" si="18"/>
        <v>0</v>
      </c>
      <c r="H621" s="32">
        <v>100000</v>
      </c>
    </row>
    <row r="622" spans="1:8" ht="26.25" x14ac:dyDescent="0.25">
      <c r="A622" s="22" t="s">
        <v>496</v>
      </c>
      <c r="B622" s="5" t="s">
        <v>497</v>
      </c>
      <c r="C622" s="5"/>
      <c r="D622" s="15">
        <v>5234926</v>
      </c>
      <c r="E622" s="14">
        <f t="shared" si="17"/>
        <v>642162</v>
      </c>
      <c r="F622" s="54">
        <f>F623+F643</f>
        <v>5877088</v>
      </c>
      <c r="G622" s="50">
        <f t="shared" si="18"/>
        <v>2353603.6899999995</v>
      </c>
      <c r="H622" s="54">
        <f>H623+H643</f>
        <v>8230691.6899999995</v>
      </c>
    </row>
    <row r="623" spans="1:8" ht="26.25" outlineLevel="2" x14ac:dyDescent="0.25">
      <c r="A623" s="23" t="s">
        <v>498</v>
      </c>
      <c r="B623" s="7" t="s">
        <v>499</v>
      </c>
      <c r="C623" s="7"/>
      <c r="D623" s="16">
        <v>2000000</v>
      </c>
      <c r="E623" s="14">
        <f t="shared" si="17"/>
        <v>642162</v>
      </c>
      <c r="F623" s="50">
        <f>F624+F633++F638</f>
        <v>2642162</v>
      </c>
      <c r="G623" s="50">
        <f t="shared" si="18"/>
        <v>2353603.6899999995</v>
      </c>
      <c r="H623" s="50">
        <f>H624+H633++H638</f>
        <v>4995765.6899999995</v>
      </c>
    </row>
    <row r="624" spans="1:8" outlineLevel="3" x14ac:dyDescent="0.25">
      <c r="A624" s="23" t="s">
        <v>500</v>
      </c>
      <c r="B624" s="7" t="s">
        <v>501</v>
      </c>
      <c r="C624" s="7"/>
      <c r="D624" s="16">
        <v>2000000</v>
      </c>
      <c r="E624" s="14">
        <f t="shared" si="17"/>
        <v>42100</v>
      </c>
      <c r="F624" s="50">
        <f>F625+F627+F629</f>
        <v>2042100</v>
      </c>
      <c r="G624" s="50">
        <f t="shared" si="18"/>
        <v>-35140.570000000065</v>
      </c>
      <c r="H624" s="50">
        <f>H625+H627+H629</f>
        <v>2006959.43</v>
      </c>
    </row>
    <row r="625" spans="1:8" ht="39" outlineLevel="4" x14ac:dyDescent="0.25">
      <c r="A625" s="23" t="s">
        <v>9</v>
      </c>
      <c r="B625" s="7" t="s">
        <v>501</v>
      </c>
      <c r="C625" s="7" t="s">
        <v>10</v>
      </c>
      <c r="D625" s="16">
        <v>200000</v>
      </c>
      <c r="E625" s="14">
        <f t="shared" si="17"/>
        <v>-10000</v>
      </c>
      <c r="F625" s="50">
        <f>F626</f>
        <v>190000</v>
      </c>
      <c r="G625" s="50">
        <f t="shared" si="18"/>
        <v>-160000</v>
      </c>
      <c r="H625" s="50">
        <f>H626</f>
        <v>30000</v>
      </c>
    </row>
    <row r="626" spans="1:8" outlineLevel="5" x14ac:dyDescent="0.25">
      <c r="A626" s="23" t="s">
        <v>11</v>
      </c>
      <c r="B626" s="7" t="s">
        <v>501</v>
      </c>
      <c r="C626" s="7" t="s">
        <v>12</v>
      </c>
      <c r="D626" s="16">
        <v>200000</v>
      </c>
      <c r="E626" s="14">
        <f t="shared" si="17"/>
        <v>-10000</v>
      </c>
      <c r="F626" s="50">
        <v>190000</v>
      </c>
      <c r="G626" s="50">
        <f t="shared" si="18"/>
        <v>-160000</v>
      </c>
      <c r="H626" s="50">
        <v>30000</v>
      </c>
    </row>
    <row r="627" spans="1:8" ht="26.25" outlineLevel="4" x14ac:dyDescent="0.25">
      <c r="A627" s="23" t="s">
        <v>17</v>
      </c>
      <c r="B627" s="7" t="s">
        <v>501</v>
      </c>
      <c r="C627" s="7" t="s">
        <v>18</v>
      </c>
      <c r="D627" s="16">
        <v>1650000</v>
      </c>
      <c r="E627" s="14">
        <f t="shared" si="17"/>
        <v>-50000</v>
      </c>
      <c r="F627" s="50">
        <f>F628</f>
        <v>1600000</v>
      </c>
      <c r="G627" s="50">
        <f t="shared" si="18"/>
        <v>124859.42999999993</v>
      </c>
      <c r="H627" s="50">
        <f>H628</f>
        <v>1724859.43</v>
      </c>
    </row>
    <row r="628" spans="1:8" ht="26.25" outlineLevel="5" x14ac:dyDescent="0.25">
      <c r="A628" s="23" t="s">
        <v>19</v>
      </c>
      <c r="B628" s="7" t="s">
        <v>501</v>
      </c>
      <c r="C628" s="7" t="s">
        <v>20</v>
      </c>
      <c r="D628" s="16">
        <v>1650000</v>
      </c>
      <c r="E628" s="14">
        <f t="shared" si="17"/>
        <v>-50000</v>
      </c>
      <c r="F628" s="50">
        <v>1600000</v>
      </c>
      <c r="G628" s="50">
        <f t="shared" si="18"/>
        <v>124859.42999999993</v>
      </c>
      <c r="H628" s="50">
        <v>1724859.43</v>
      </c>
    </row>
    <row r="629" spans="1:8" outlineLevel="5" x14ac:dyDescent="0.25">
      <c r="A629" s="23" t="s">
        <v>104</v>
      </c>
      <c r="B629" s="7" t="s">
        <v>501</v>
      </c>
      <c r="C629" s="7" t="s">
        <v>105</v>
      </c>
      <c r="D629" s="16"/>
      <c r="E629" s="14"/>
      <c r="F629" s="50">
        <f>F630</f>
        <v>252100</v>
      </c>
      <c r="G629" s="50">
        <f t="shared" si="18"/>
        <v>0</v>
      </c>
      <c r="H629" s="50">
        <f>H630</f>
        <v>252100</v>
      </c>
    </row>
    <row r="630" spans="1:8" ht="26.25" outlineLevel="5" x14ac:dyDescent="0.25">
      <c r="A630" s="23" t="s">
        <v>106</v>
      </c>
      <c r="B630" s="7" t="s">
        <v>501</v>
      </c>
      <c r="C630" s="7" t="s">
        <v>107</v>
      </c>
      <c r="D630" s="16"/>
      <c r="E630" s="14"/>
      <c r="F630" s="50">
        <v>252100</v>
      </c>
      <c r="G630" s="50">
        <f t="shared" si="18"/>
        <v>0</v>
      </c>
      <c r="H630" s="50">
        <v>252100</v>
      </c>
    </row>
    <row r="631" spans="1:8" ht="26.25" outlineLevel="4" x14ac:dyDescent="0.25">
      <c r="A631" s="23" t="s">
        <v>37</v>
      </c>
      <c r="B631" s="7" t="s">
        <v>501</v>
      </c>
      <c r="C631" s="7" t="s">
        <v>38</v>
      </c>
      <c r="D631" s="16">
        <v>150000</v>
      </c>
      <c r="E631" s="14">
        <f t="shared" si="17"/>
        <v>-150000</v>
      </c>
      <c r="F631" s="50">
        <v>0</v>
      </c>
      <c r="G631" s="50">
        <f t="shared" si="18"/>
        <v>0</v>
      </c>
      <c r="H631" s="50">
        <v>0</v>
      </c>
    </row>
    <row r="632" spans="1:8" ht="39" outlineLevel="5" x14ac:dyDescent="0.25">
      <c r="A632" s="23" t="s">
        <v>39</v>
      </c>
      <c r="B632" s="7" t="s">
        <v>501</v>
      </c>
      <c r="C632" s="7" t="s">
        <v>40</v>
      </c>
      <c r="D632" s="16">
        <v>150000</v>
      </c>
      <c r="E632" s="14">
        <f t="shared" si="17"/>
        <v>-150000</v>
      </c>
      <c r="F632" s="50">
        <v>0</v>
      </c>
      <c r="G632" s="50">
        <f t="shared" si="18"/>
        <v>0</v>
      </c>
      <c r="H632" s="50">
        <v>0</v>
      </c>
    </row>
    <row r="633" spans="1:8" outlineLevel="5" x14ac:dyDescent="0.25">
      <c r="A633" s="25" t="s">
        <v>615</v>
      </c>
      <c r="B633" s="17" t="s">
        <v>614</v>
      </c>
      <c r="C633" s="7"/>
      <c r="D633" s="16">
        <v>0</v>
      </c>
      <c r="E633" s="14">
        <f t="shared" si="17"/>
        <v>584062</v>
      </c>
      <c r="F633" s="50">
        <f>F634+F636</f>
        <v>584062</v>
      </c>
      <c r="G633" s="50">
        <f t="shared" si="18"/>
        <v>0</v>
      </c>
      <c r="H633" s="50">
        <f>H634+H636</f>
        <v>584062</v>
      </c>
    </row>
    <row r="634" spans="1:8" outlineLevel="5" x14ac:dyDescent="0.25">
      <c r="A634" s="23" t="s">
        <v>104</v>
      </c>
      <c r="B634" s="17" t="s">
        <v>614</v>
      </c>
      <c r="C634" s="7" t="s">
        <v>105</v>
      </c>
      <c r="D634" s="16"/>
      <c r="E634" s="14"/>
      <c r="F634" s="50">
        <f>F635</f>
        <v>327500</v>
      </c>
      <c r="G634" s="50">
        <f t="shared" si="18"/>
        <v>256562</v>
      </c>
      <c r="H634" s="50">
        <f>H635</f>
        <v>584062</v>
      </c>
    </row>
    <row r="635" spans="1:8" ht="26.25" outlineLevel="5" x14ac:dyDescent="0.25">
      <c r="A635" s="23" t="s">
        <v>106</v>
      </c>
      <c r="B635" s="17" t="s">
        <v>614</v>
      </c>
      <c r="C635" s="7" t="s">
        <v>107</v>
      </c>
      <c r="D635" s="16"/>
      <c r="E635" s="14"/>
      <c r="F635" s="50">
        <v>327500</v>
      </c>
      <c r="G635" s="50">
        <f t="shared" si="18"/>
        <v>256562</v>
      </c>
      <c r="H635" s="50">
        <v>584062</v>
      </c>
    </row>
    <row r="636" spans="1:8" outlineLevel="5" x14ac:dyDescent="0.25">
      <c r="A636" s="25" t="s">
        <v>616</v>
      </c>
      <c r="B636" s="17" t="s">
        <v>614</v>
      </c>
      <c r="C636" s="12" t="s">
        <v>22</v>
      </c>
      <c r="D636" s="16">
        <v>0</v>
      </c>
      <c r="E636" s="14">
        <f t="shared" si="17"/>
        <v>256562</v>
      </c>
      <c r="F636" s="50">
        <f>F637</f>
        <v>256562</v>
      </c>
      <c r="G636" s="50">
        <f t="shared" si="18"/>
        <v>-256562</v>
      </c>
      <c r="H636" s="50">
        <f>H637</f>
        <v>0</v>
      </c>
    </row>
    <row r="637" spans="1:8" outlineLevel="5" x14ac:dyDescent="0.25">
      <c r="A637" s="42" t="s">
        <v>632</v>
      </c>
      <c r="B637" s="17" t="s">
        <v>614</v>
      </c>
      <c r="C637" s="12" t="s">
        <v>24</v>
      </c>
      <c r="D637" s="16">
        <v>0</v>
      </c>
      <c r="E637" s="14">
        <f t="shared" si="17"/>
        <v>256562</v>
      </c>
      <c r="F637" s="50">
        <v>256562</v>
      </c>
      <c r="G637" s="50">
        <f t="shared" si="18"/>
        <v>-256562</v>
      </c>
      <c r="H637" s="50">
        <v>0</v>
      </c>
    </row>
    <row r="638" spans="1:8" outlineLevel="5" x14ac:dyDescent="0.25">
      <c r="A638" s="42" t="s">
        <v>631</v>
      </c>
      <c r="B638" s="18" t="s">
        <v>633</v>
      </c>
      <c r="C638" s="12"/>
      <c r="D638" s="16"/>
      <c r="E638" s="14"/>
      <c r="F638" s="59">
        <f>F639+F641</f>
        <v>16000</v>
      </c>
      <c r="G638" s="50">
        <f t="shared" si="18"/>
        <v>2388744.2599999998</v>
      </c>
      <c r="H638" s="59">
        <f>H639+H641</f>
        <v>2404744.2599999998</v>
      </c>
    </row>
    <row r="639" spans="1:8" ht="26.25" outlineLevel="5" x14ac:dyDescent="0.25">
      <c r="A639" s="23" t="s">
        <v>17</v>
      </c>
      <c r="B639" s="18" t="s">
        <v>633</v>
      </c>
      <c r="C639" s="7" t="s">
        <v>18</v>
      </c>
      <c r="D639" s="16"/>
      <c r="E639" s="14"/>
      <c r="F639" s="59">
        <f>F640</f>
        <v>16000</v>
      </c>
      <c r="G639" s="50">
        <f t="shared" si="18"/>
        <v>-16000</v>
      </c>
      <c r="H639" s="59">
        <f>H640</f>
        <v>0</v>
      </c>
    </row>
    <row r="640" spans="1:8" ht="26.25" outlineLevel="5" x14ac:dyDescent="0.25">
      <c r="A640" s="23" t="s">
        <v>19</v>
      </c>
      <c r="B640" s="18" t="s">
        <v>633</v>
      </c>
      <c r="C640" s="7" t="s">
        <v>20</v>
      </c>
      <c r="D640" s="16"/>
      <c r="E640" s="14"/>
      <c r="F640" s="59">
        <v>16000</v>
      </c>
      <c r="G640" s="50">
        <f t="shared" si="18"/>
        <v>-16000</v>
      </c>
      <c r="H640" s="59">
        <v>0</v>
      </c>
    </row>
    <row r="641" spans="1:8" outlineLevel="5" x14ac:dyDescent="0.25">
      <c r="A641" s="23" t="s">
        <v>104</v>
      </c>
      <c r="B641" s="18" t="s">
        <v>633</v>
      </c>
      <c r="C641" s="7" t="s">
        <v>105</v>
      </c>
      <c r="D641" s="16"/>
      <c r="E641" s="14"/>
      <c r="F641" s="59">
        <f>F642</f>
        <v>0</v>
      </c>
      <c r="G641" s="50">
        <f t="shared" si="18"/>
        <v>2404744.2599999998</v>
      </c>
      <c r="H641" s="59">
        <f>H642</f>
        <v>2404744.2599999998</v>
      </c>
    </row>
    <row r="642" spans="1:8" ht="26.25" outlineLevel="5" x14ac:dyDescent="0.25">
      <c r="A642" s="23" t="s">
        <v>106</v>
      </c>
      <c r="B642" s="18" t="s">
        <v>633</v>
      </c>
      <c r="C642" s="7" t="s">
        <v>107</v>
      </c>
      <c r="D642" s="16"/>
      <c r="E642" s="14"/>
      <c r="F642" s="59">
        <v>0</v>
      </c>
      <c r="G642" s="50">
        <f t="shared" si="18"/>
        <v>2404744.2599999998</v>
      </c>
      <c r="H642" s="59">
        <v>2404744.2599999998</v>
      </c>
    </row>
    <row r="643" spans="1:8" outlineLevel="2" x14ac:dyDescent="0.25">
      <c r="A643" s="23" t="s">
        <v>596</v>
      </c>
      <c r="B643" s="7" t="s">
        <v>502</v>
      </c>
      <c r="C643" s="7"/>
      <c r="D643" s="16">
        <v>3234926</v>
      </c>
      <c r="E643" s="14">
        <f t="shared" si="17"/>
        <v>0</v>
      </c>
      <c r="F643" s="33">
        <v>3234926</v>
      </c>
      <c r="G643" s="50">
        <f t="shared" si="18"/>
        <v>0</v>
      </c>
      <c r="H643" s="33">
        <v>3234926</v>
      </c>
    </row>
    <row r="644" spans="1:8" ht="26.25" outlineLevel="3" x14ac:dyDescent="0.25">
      <c r="A644" s="23" t="s">
        <v>503</v>
      </c>
      <c r="B644" s="7" t="s">
        <v>504</v>
      </c>
      <c r="C644" s="7"/>
      <c r="D644" s="16">
        <v>3234926</v>
      </c>
      <c r="E644" s="14">
        <f t="shared" si="17"/>
        <v>0</v>
      </c>
      <c r="F644" s="31">
        <v>3234926</v>
      </c>
      <c r="G644" s="50">
        <f t="shared" si="18"/>
        <v>0</v>
      </c>
      <c r="H644" s="31">
        <v>3234926</v>
      </c>
    </row>
    <row r="645" spans="1:8" ht="39" outlineLevel="4" x14ac:dyDescent="0.25">
      <c r="A645" s="23" t="s">
        <v>9</v>
      </c>
      <c r="B645" s="7" t="s">
        <v>504</v>
      </c>
      <c r="C645" s="7" t="s">
        <v>10</v>
      </c>
      <c r="D645" s="16">
        <v>3234926</v>
      </c>
      <c r="E645" s="14">
        <f t="shared" si="17"/>
        <v>0</v>
      </c>
      <c r="F645" s="31">
        <v>3234926</v>
      </c>
      <c r="G645" s="50">
        <f t="shared" si="18"/>
        <v>0</v>
      </c>
      <c r="H645" s="31">
        <v>3234926</v>
      </c>
    </row>
    <row r="646" spans="1:8" outlineLevel="5" x14ac:dyDescent="0.25">
      <c r="A646" s="23" t="s">
        <v>15</v>
      </c>
      <c r="B646" s="7" t="s">
        <v>504</v>
      </c>
      <c r="C646" s="7" t="s">
        <v>16</v>
      </c>
      <c r="D646" s="16">
        <v>3234926</v>
      </c>
      <c r="E646" s="14">
        <f t="shared" si="17"/>
        <v>0</v>
      </c>
      <c r="F646" s="32">
        <v>3234926</v>
      </c>
      <c r="G646" s="50">
        <f t="shared" si="18"/>
        <v>0</v>
      </c>
      <c r="H646" s="32">
        <v>3234926</v>
      </c>
    </row>
    <row r="647" spans="1:8" ht="26.25" x14ac:dyDescent="0.25">
      <c r="A647" s="22" t="s">
        <v>505</v>
      </c>
      <c r="B647" s="5" t="s">
        <v>506</v>
      </c>
      <c r="C647" s="5"/>
      <c r="D647" s="15">
        <v>31721438</v>
      </c>
      <c r="E647" s="14">
        <f t="shared" si="17"/>
        <v>3581027.6899999976</v>
      </c>
      <c r="F647" s="30">
        <f>F648</f>
        <v>35302465.689999998</v>
      </c>
      <c r="G647" s="50">
        <f t="shared" si="18"/>
        <v>12493564.340000004</v>
      </c>
      <c r="H647" s="30">
        <f>H648</f>
        <v>47796030.030000001</v>
      </c>
    </row>
    <row r="648" spans="1:8" ht="39" outlineLevel="2" x14ac:dyDescent="0.25">
      <c r="A648" s="23" t="s">
        <v>507</v>
      </c>
      <c r="B648" s="7" t="s">
        <v>508</v>
      </c>
      <c r="C648" s="7"/>
      <c r="D648" s="16">
        <v>31721438</v>
      </c>
      <c r="E648" s="14">
        <f t="shared" ref="E648:E718" si="19">F648-D648</f>
        <v>3581027.6899999976</v>
      </c>
      <c r="F648" s="31">
        <f>F649+F654+F657</f>
        <v>35302465.689999998</v>
      </c>
      <c r="G648" s="50">
        <f t="shared" si="18"/>
        <v>12493564.340000004</v>
      </c>
      <c r="H648" s="31">
        <f>H649+H654+H657</f>
        <v>47796030.030000001</v>
      </c>
    </row>
    <row r="649" spans="1:8" ht="26.25" outlineLevel="3" x14ac:dyDescent="0.25">
      <c r="A649" s="23" t="s">
        <v>509</v>
      </c>
      <c r="B649" s="7" t="s">
        <v>510</v>
      </c>
      <c r="C649" s="7"/>
      <c r="D649" s="16">
        <v>27530448</v>
      </c>
      <c r="E649" s="14">
        <f t="shared" si="19"/>
        <v>2200000</v>
      </c>
      <c r="F649" s="31">
        <f>F650+F652</f>
        <v>29730448</v>
      </c>
      <c r="G649" s="50">
        <f t="shared" ref="G649:G712" si="20">H649-F649</f>
        <v>11651382.030000001</v>
      </c>
      <c r="H649" s="31">
        <f>H650+H652</f>
        <v>41381830.030000001</v>
      </c>
    </row>
    <row r="650" spans="1:8" ht="39" outlineLevel="4" x14ac:dyDescent="0.25">
      <c r="A650" s="23" t="s">
        <v>9</v>
      </c>
      <c r="B650" s="7" t="s">
        <v>510</v>
      </c>
      <c r="C650" s="7" t="s">
        <v>10</v>
      </c>
      <c r="D650" s="16">
        <v>27430448</v>
      </c>
      <c r="E650" s="14">
        <f t="shared" si="19"/>
        <v>2200000</v>
      </c>
      <c r="F650" s="31">
        <f>F651</f>
        <v>29630448</v>
      </c>
      <c r="G650" s="50">
        <f t="shared" si="20"/>
        <v>11751382.030000001</v>
      </c>
      <c r="H650" s="31">
        <f>H651</f>
        <v>41381830.030000001</v>
      </c>
    </row>
    <row r="651" spans="1:8" outlineLevel="5" x14ac:dyDescent="0.25">
      <c r="A651" s="23" t="s">
        <v>11</v>
      </c>
      <c r="B651" s="7" t="s">
        <v>510</v>
      </c>
      <c r="C651" s="7" t="s">
        <v>12</v>
      </c>
      <c r="D651" s="16">
        <v>27430448</v>
      </c>
      <c r="E651" s="14">
        <f t="shared" si="19"/>
        <v>2200000</v>
      </c>
      <c r="F651" s="31">
        <f>27430448+2200000</f>
        <v>29630448</v>
      </c>
      <c r="G651" s="50">
        <f t="shared" si="20"/>
        <v>11751382.030000001</v>
      </c>
      <c r="H651" s="31">
        <v>41381830.030000001</v>
      </c>
    </row>
    <row r="652" spans="1:8" ht="26.25" outlineLevel="4" x14ac:dyDescent="0.25">
      <c r="A652" s="23" t="s">
        <v>17</v>
      </c>
      <c r="B652" s="7" t="s">
        <v>510</v>
      </c>
      <c r="C652" s="7" t="s">
        <v>18</v>
      </c>
      <c r="D652" s="16">
        <v>100000</v>
      </c>
      <c r="E652" s="14">
        <f t="shared" si="19"/>
        <v>0</v>
      </c>
      <c r="F652" s="31">
        <v>100000</v>
      </c>
      <c r="G652" s="50">
        <f t="shared" si="20"/>
        <v>-100000</v>
      </c>
      <c r="H652" s="31">
        <v>0</v>
      </c>
    </row>
    <row r="653" spans="1:8" ht="26.25" outlineLevel="5" x14ac:dyDescent="0.25">
      <c r="A653" s="23" t="s">
        <v>19</v>
      </c>
      <c r="B653" s="7" t="s">
        <v>510</v>
      </c>
      <c r="C653" s="7" t="s">
        <v>20</v>
      </c>
      <c r="D653" s="16">
        <v>100000</v>
      </c>
      <c r="E653" s="14">
        <f t="shared" si="19"/>
        <v>0</v>
      </c>
      <c r="F653" s="32">
        <v>100000</v>
      </c>
      <c r="G653" s="50">
        <f t="shared" si="20"/>
        <v>-100000</v>
      </c>
      <c r="H653" s="32">
        <v>0</v>
      </c>
    </row>
    <row r="654" spans="1:8" outlineLevel="3" x14ac:dyDescent="0.25">
      <c r="A654" s="23" t="s">
        <v>511</v>
      </c>
      <c r="B654" s="7" t="s">
        <v>512</v>
      </c>
      <c r="C654" s="7"/>
      <c r="D654" s="16">
        <v>4062240</v>
      </c>
      <c r="E654" s="14">
        <f t="shared" si="19"/>
        <v>1381027.6899999995</v>
      </c>
      <c r="F654" s="33">
        <f>F655</f>
        <v>5443267.6899999995</v>
      </c>
      <c r="G654" s="50">
        <f t="shared" si="20"/>
        <v>745162.31000000052</v>
      </c>
      <c r="H654" s="33">
        <f>H655</f>
        <v>6188430</v>
      </c>
    </row>
    <row r="655" spans="1:8" ht="39" outlineLevel="4" x14ac:dyDescent="0.25">
      <c r="A655" s="23" t="s">
        <v>9</v>
      </c>
      <c r="B655" s="7" t="s">
        <v>512</v>
      </c>
      <c r="C655" s="7" t="s">
        <v>10</v>
      </c>
      <c r="D655" s="16">
        <v>4062240</v>
      </c>
      <c r="E655" s="14">
        <f t="shared" si="19"/>
        <v>1381027.6899999995</v>
      </c>
      <c r="F655" s="31">
        <f>F656</f>
        <v>5443267.6899999995</v>
      </c>
      <c r="G655" s="50">
        <f t="shared" si="20"/>
        <v>745162.31000000052</v>
      </c>
      <c r="H655" s="31">
        <f>H656</f>
        <v>6188430</v>
      </c>
    </row>
    <row r="656" spans="1:8" outlineLevel="5" x14ac:dyDescent="0.25">
      <c r="A656" s="23" t="s">
        <v>11</v>
      </c>
      <c r="B656" s="7" t="s">
        <v>512</v>
      </c>
      <c r="C656" s="7" t="s">
        <v>12</v>
      </c>
      <c r="D656" s="16">
        <v>4062240</v>
      </c>
      <c r="E656" s="14">
        <f t="shared" si="19"/>
        <v>1381027.6899999995</v>
      </c>
      <c r="F656" s="31">
        <f>4062240+1381027.69</f>
        <v>5443267.6899999995</v>
      </c>
      <c r="G656" s="50">
        <f t="shared" si="20"/>
        <v>745162.31000000052</v>
      </c>
      <c r="H656" s="31">
        <v>6188430</v>
      </c>
    </row>
    <row r="657" spans="1:8" outlineLevel="3" x14ac:dyDescent="0.25">
      <c r="A657" s="23" t="s">
        <v>513</v>
      </c>
      <c r="B657" s="7" t="s">
        <v>514</v>
      </c>
      <c r="C657" s="7"/>
      <c r="D657" s="16">
        <v>128750</v>
      </c>
      <c r="E657" s="14">
        <f t="shared" si="19"/>
        <v>0</v>
      </c>
      <c r="F657" s="31">
        <v>128750</v>
      </c>
      <c r="G657" s="50">
        <f t="shared" si="20"/>
        <v>97020</v>
      </c>
      <c r="H657" s="31">
        <f>H658</f>
        <v>225770</v>
      </c>
    </row>
    <row r="658" spans="1:8" ht="39" outlineLevel="4" x14ac:dyDescent="0.25">
      <c r="A658" s="23" t="s">
        <v>9</v>
      </c>
      <c r="B658" s="7" t="s">
        <v>514</v>
      </c>
      <c r="C658" s="7" t="s">
        <v>10</v>
      </c>
      <c r="D658" s="16">
        <v>128750</v>
      </c>
      <c r="E658" s="14">
        <f t="shared" si="19"/>
        <v>0</v>
      </c>
      <c r="F658" s="31">
        <v>128750</v>
      </c>
      <c r="G658" s="50">
        <f t="shared" si="20"/>
        <v>97020</v>
      </c>
      <c r="H658" s="31">
        <f>H659</f>
        <v>225770</v>
      </c>
    </row>
    <row r="659" spans="1:8" outlineLevel="5" x14ac:dyDescent="0.25">
      <c r="A659" s="23" t="s">
        <v>11</v>
      </c>
      <c r="B659" s="7" t="s">
        <v>514</v>
      </c>
      <c r="C659" s="7" t="s">
        <v>12</v>
      </c>
      <c r="D659" s="16">
        <v>128750</v>
      </c>
      <c r="E659" s="14">
        <f t="shared" si="19"/>
        <v>0</v>
      </c>
      <c r="F659" s="32">
        <v>128750</v>
      </c>
      <c r="G659" s="50">
        <f t="shared" si="20"/>
        <v>97020</v>
      </c>
      <c r="H659" s="32">
        <v>225770</v>
      </c>
    </row>
    <row r="660" spans="1:8" ht="26.25" x14ac:dyDescent="0.25">
      <c r="A660" s="22" t="s">
        <v>515</v>
      </c>
      <c r="B660" s="5" t="s">
        <v>516</v>
      </c>
      <c r="C660" s="5"/>
      <c r="D660" s="15">
        <v>6500000</v>
      </c>
      <c r="E660" s="14">
        <f t="shared" si="19"/>
        <v>0</v>
      </c>
      <c r="F660" s="30">
        <v>6500000</v>
      </c>
      <c r="G660" s="50">
        <f t="shared" si="20"/>
        <v>0</v>
      </c>
      <c r="H660" s="30">
        <v>6500000</v>
      </c>
    </row>
    <row r="661" spans="1:8" ht="26.25" outlineLevel="2" x14ac:dyDescent="0.25">
      <c r="A661" s="23" t="s">
        <v>517</v>
      </c>
      <c r="B661" s="7" t="s">
        <v>518</v>
      </c>
      <c r="C661" s="7"/>
      <c r="D661" s="16">
        <v>6500000</v>
      </c>
      <c r="E661" s="14">
        <f t="shared" si="19"/>
        <v>0</v>
      </c>
      <c r="F661" s="31">
        <v>6500000</v>
      </c>
      <c r="G661" s="50">
        <f t="shared" si="20"/>
        <v>0</v>
      </c>
      <c r="H661" s="31">
        <v>6500000</v>
      </c>
    </row>
    <row r="662" spans="1:8" outlineLevel="3" x14ac:dyDescent="0.25">
      <c r="A662" s="23" t="s">
        <v>519</v>
      </c>
      <c r="B662" s="7" t="s">
        <v>520</v>
      </c>
      <c r="C662" s="7"/>
      <c r="D662" s="16">
        <v>6500000</v>
      </c>
      <c r="E662" s="14">
        <f t="shared" si="19"/>
        <v>0</v>
      </c>
      <c r="F662" s="31">
        <v>6500000</v>
      </c>
      <c r="G662" s="50">
        <f t="shared" si="20"/>
        <v>0</v>
      </c>
      <c r="H662" s="31">
        <v>6500000</v>
      </c>
    </row>
    <row r="663" spans="1:8" ht="26.25" outlineLevel="4" x14ac:dyDescent="0.25">
      <c r="A663" s="23" t="s">
        <v>37</v>
      </c>
      <c r="B663" s="7" t="s">
        <v>520</v>
      </c>
      <c r="C663" s="7" t="s">
        <v>38</v>
      </c>
      <c r="D663" s="16">
        <v>6500000</v>
      </c>
      <c r="E663" s="14">
        <f t="shared" si="19"/>
        <v>0</v>
      </c>
      <c r="F663" s="31">
        <v>6500000</v>
      </c>
      <c r="G663" s="50">
        <f t="shared" si="20"/>
        <v>0</v>
      </c>
      <c r="H663" s="31">
        <v>6500000</v>
      </c>
    </row>
    <row r="664" spans="1:8" ht="39" outlineLevel="5" x14ac:dyDescent="0.25">
      <c r="A664" s="23" t="s">
        <v>39</v>
      </c>
      <c r="B664" s="7" t="s">
        <v>520</v>
      </c>
      <c r="C664" s="7" t="s">
        <v>40</v>
      </c>
      <c r="D664" s="16">
        <v>6500000</v>
      </c>
      <c r="E664" s="14">
        <f t="shared" si="19"/>
        <v>0</v>
      </c>
      <c r="F664" s="32">
        <v>6500000</v>
      </c>
      <c r="G664" s="50">
        <f t="shared" si="20"/>
        <v>0</v>
      </c>
      <c r="H664" s="32">
        <v>6500000</v>
      </c>
    </row>
    <row r="665" spans="1:8" ht="26.25" x14ac:dyDescent="0.25">
      <c r="A665" s="22" t="s">
        <v>521</v>
      </c>
      <c r="B665" s="5" t="s">
        <v>522</v>
      </c>
      <c r="C665" s="5"/>
      <c r="D665" s="15">
        <v>147459899</v>
      </c>
      <c r="E665" s="14">
        <f t="shared" si="19"/>
        <v>46955657.210000008</v>
      </c>
      <c r="F665" s="54">
        <f>F666+F669+F672+F682+F692+F696+F700+F704+F710</f>
        <v>194415556.21000001</v>
      </c>
      <c r="G665" s="50">
        <f t="shared" si="20"/>
        <v>29494782.169999987</v>
      </c>
      <c r="H665" s="54">
        <f>H666+H669+H672+H682+H692+H696+H700+H704+H710</f>
        <v>223910338.38</v>
      </c>
    </row>
    <row r="666" spans="1:8" ht="26.25" outlineLevel="3" x14ac:dyDescent="0.25">
      <c r="A666" s="23" t="s">
        <v>523</v>
      </c>
      <c r="B666" s="7" t="s">
        <v>524</v>
      </c>
      <c r="C666" s="7"/>
      <c r="D666" s="16">
        <v>1447842</v>
      </c>
      <c r="E666" s="14">
        <f t="shared" si="19"/>
        <v>-286517.69999999995</v>
      </c>
      <c r="F666" s="33">
        <f>F667</f>
        <v>1161324.3</v>
      </c>
      <c r="G666" s="50">
        <f t="shared" si="20"/>
        <v>0</v>
      </c>
      <c r="H666" s="33">
        <f>H667</f>
        <v>1161324.3</v>
      </c>
    </row>
    <row r="667" spans="1:8" outlineLevel="4" x14ac:dyDescent="0.25">
      <c r="A667" s="23" t="s">
        <v>177</v>
      </c>
      <c r="B667" s="7" t="s">
        <v>524</v>
      </c>
      <c r="C667" s="7" t="s">
        <v>178</v>
      </c>
      <c r="D667" s="16">
        <v>1447842</v>
      </c>
      <c r="E667" s="14">
        <f t="shared" si="19"/>
        <v>-286517.69999999995</v>
      </c>
      <c r="F667" s="31">
        <f>F668</f>
        <v>1161324.3</v>
      </c>
      <c r="G667" s="50">
        <f t="shared" si="20"/>
        <v>0</v>
      </c>
      <c r="H667" s="31">
        <f>H668</f>
        <v>1161324.3</v>
      </c>
    </row>
    <row r="668" spans="1:8" outlineLevel="5" x14ac:dyDescent="0.25">
      <c r="A668" s="23" t="s">
        <v>179</v>
      </c>
      <c r="B668" s="7" t="s">
        <v>524</v>
      </c>
      <c r="C668" s="7" t="s">
        <v>180</v>
      </c>
      <c r="D668" s="16">
        <v>1447842</v>
      </c>
      <c r="E668" s="14">
        <f t="shared" si="19"/>
        <v>-286517.69999999995</v>
      </c>
      <c r="F668" s="32">
        <f>1447842-286517.7</f>
        <v>1161324.3</v>
      </c>
      <c r="G668" s="50">
        <f t="shared" si="20"/>
        <v>0</v>
      </c>
      <c r="H668" s="32">
        <f>1447842-286517.7</f>
        <v>1161324.3</v>
      </c>
    </row>
    <row r="669" spans="1:8" ht="39" outlineLevel="3" x14ac:dyDescent="0.25">
      <c r="A669" s="23" t="s">
        <v>525</v>
      </c>
      <c r="B669" s="7" t="s">
        <v>526</v>
      </c>
      <c r="C669" s="7"/>
      <c r="D669" s="16">
        <v>18600000</v>
      </c>
      <c r="E669" s="14">
        <f t="shared" si="19"/>
        <v>19940471.57</v>
      </c>
      <c r="F669" s="50">
        <f>F670</f>
        <v>38540471.57</v>
      </c>
      <c r="G669" s="50">
        <f t="shared" si="20"/>
        <v>23186266.799999997</v>
      </c>
      <c r="H669" s="50">
        <f>H670</f>
        <v>61726738.369999997</v>
      </c>
    </row>
    <row r="670" spans="1:8" outlineLevel="4" x14ac:dyDescent="0.25">
      <c r="A670" s="23" t="s">
        <v>177</v>
      </c>
      <c r="B670" s="7" t="s">
        <v>526</v>
      </c>
      <c r="C670" s="7" t="s">
        <v>178</v>
      </c>
      <c r="D670" s="16">
        <v>18600000</v>
      </c>
      <c r="E670" s="14">
        <f t="shared" si="19"/>
        <v>19940471.57</v>
      </c>
      <c r="F670" s="50">
        <f>F671</f>
        <v>38540471.57</v>
      </c>
      <c r="G670" s="50">
        <f t="shared" si="20"/>
        <v>23186266.799999997</v>
      </c>
      <c r="H670" s="50">
        <f>H671</f>
        <v>61726738.369999997</v>
      </c>
    </row>
    <row r="671" spans="1:8" outlineLevel="5" x14ac:dyDescent="0.25">
      <c r="A671" s="23" t="s">
        <v>179</v>
      </c>
      <c r="B671" s="7" t="s">
        <v>526</v>
      </c>
      <c r="C671" s="7" t="s">
        <v>180</v>
      </c>
      <c r="D671" s="16">
        <v>18600000</v>
      </c>
      <c r="E671" s="14">
        <f t="shared" si="19"/>
        <v>19940471.57</v>
      </c>
      <c r="F671" s="50">
        <v>38540471.57</v>
      </c>
      <c r="G671" s="50">
        <f t="shared" si="20"/>
        <v>23186266.799999997</v>
      </c>
      <c r="H671" s="50">
        <v>61726738.369999997</v>
      </c>
    </row>
    <row r="672" spans="1:8" ht="26.25" outlineLevel="2" x14ac:dyDescent="0.25">
      <c r="A672" s="23" t="s">
        <v>527</v>
      </c>
      <c r="B672" s="7" t="s">
        <v>528</v>
      </c>
      <c r="C672" s="7"/>
      <c r="D672" s="16">
        <v>17436296</v>
      </c>
      <c r="E672" s="14">
        <f t="shared" si="19"/>
        <v>0</v>
      </c>
      <c r="F672" s="50">
        <f>F673</f>
        <v>17436296</v>
      </c>
      <c r="G672" s="50">
        <f t="shared" si="20"/>
        <v>2752322.2399999984</v>
      </c>
      <c r="H672" s="50">
        <f>H673</f>
        <v>20188618.239999998</v>
      </c>
    </row>
    <row r="673" spans="1:8" outlineLevel="3" x14ac:dyDescent="0.25">
      <c r="A673" s="23" t="s">
        <v>7</v>
      </c>
      <c r="B673" s="7" t="s">
        <v>529</v>
      </c>
      <c r="C673" s="7"/>
      <c r="D673" s="16">
        <v>17436296</v>
      </c>
      <c r="E673" s="14">
        <f t="shared" si="19"/>
        <v>0</v>
      </c>
      <c r="F673" s="50">
        <f>F674+F676+F678+F680</f>
        <v>17436296</v>
      </c>
      <c r="G673" s="50">
        <f t="shared" si="20"/>
        <v>2752322.2399999984</v>
      </c>
      <c r="H673" s="50">
        <f>H674+H676+H678+H680</f>
        <v>20188618.239999998</v>
      </c>
    </row>
    <row r="674" spans="1:8" ht="39" outlineLevel="4" x14ac:dyDescent="0.25">
      <c r="A674" s="23" t="s">
        <v>9</v>
      </c>
      <c r="B674" s="7" t="s">
        <v>529</v>
      </c>
      <c r="C674" s="7" t="s">
        <v>10</v>
      </c>
      <c r="D674" s="16">
        <v>13916274</v>
      </c>
      <c r="E674" s="14">
        <f t="shared" si="19"/>
        <v>0</v>
      </c>
      <c r="F674" s="50">
        <f>F675</f>
        <v>13916274</v>
      </c>
      <c r="G674" s="50">
        <f t="shared" si="20"/>
        <v>4076381.9299999997</v>
      </c>
      <c r="H674" s="50">
        <f>H675</f>
        <v>17992655.93</v>
      </c>
    </row>
    <row r="675" spans="1:8" outlineLevel="5" x14ac:dyDescent="0.25">
      <c r="A675" s="23" t="s">
        <v>11</v>
      </c>
      <c r="B675" s="7" t="s">
        <v>529</v>
      </c>
      <c r="C675" s="7" t="s">
        <v>12</v>
      </c>
      <c r="D675" s="16">
        <v>13916274</v>
      </c>
      <c r="E675" s="14">
        <f t="shared" si="19"/>
        <v>0</v>
      </c>
      <c r="F675" s="50">
        <v>13916274</v>
      </c>
      <c r="G675" s="50">
        <f t="shared" si="20"/>
        <v>4076381.9299999997</v>
      </c>
      <c r="H675" s="50">
        <v>17992655.93</v>
      </c>
    </row>
    <row r="676" spans="1:8" ht="26.25" outlineLevel="4" x14ac:dyDescent="0.25">
      <c r="A676" s="23" t="s">
        <v>17</v>
      </c>
      <c r="B676" s="7" t="s">
        <v>529</v>
      </c>
      <c r="C676" s="7" t="s">
        <v>18</v>
      </c>
      <c r="D676" s="16">
        <v>2460022</v>
      </c>
      <c r="E676" s="14">
        <f t="shared" si="19"/>
        <v>170000</v>
      </c>
      <c r="F676" s="50">
        <f>F677</f>
        <v>2630022</v>
      </c>
      <c r="G676" s="50">
        <f t="shared" si="20"/>
        <v>-465076.14000000013</v>
      </c>
      <c r="H676" s="50">
        <f>H677</f>
        <v>2164945.86</v>
      </c>
    </row>
    <row r="677" spans="1:8" ht="26.25" outlineLevel="5" x14ac:dyDescent="0.25">
      <c r="A677" s="23" t="s">
        <v>19</v>
      </c>
      <c r="B677" s="7" t="s">
        <v>529</v>
      </c>
      <c r="C677" s="7" t="s">
        <v>20</v>
      </c>
      <c r="D677" s="16">
        <v>2460022</v>
      </c>
      <c r="E677" s="14">
        <f t="shared" si="19"/>
        <v>170000</v>
      </c>
      <c r="F677" s="50">
        <v>2630022</v>
      </c>
      <c r="G677" s="50">
        <f t="shared" si="20"/>
        <v>-465076.14000000013</v>
      </c>
      <c r="H677" s="50">
        <v>2164945.86</v>
      </c>
    </row>
    <row r="678" spans="1:8" outlineLevel="4" x14ac:dyDescent="0.25">
      <c r="A678" s="23" t="s">
        <v>104</v>
      </c>
      <c r="B678" s="7" t="s">
        <v>529</v>
      </c>
      <c r="C678" s="7" t="s">
        <v>105</v>
      </c>
      <c r="D678" s="16">
        <v>1050000</v>
      </c>
      <c r="E678" s="14">
        <f t="shared" si="19"/>
        <v>-170000</v>
      </c>
      <c r="F678" s="50">
        <f>F679</f>
        <v>880000</v>
      </c>
      <c r="G678" s="50">
        <f t="shared" si="20"/>
        <v>-849000</v>
      </c>
      <c r="H678" s="50">
        <f>H679</f>
        <v>31000</v>
      </c>
    </row>
    <row r="679" spans="1:8" ht="26.25" outlineLevel="5" x14ac:dyDescent="0.25">
      <c r="A679" s="23" t="s">
        <v>106</v>
      </c>
      <c r="B679" s="7" t="s">
        <v>529</v>
      </c>
      <c r="C679" s="7" t="s">
        <v>107</v>
      </c>
      <c r="D679" s="16">
        <v>1050000</v>
      </c>
      <c r="E679" s="14">
        <f t="shared" si="19"/>
        <v>-170000</v>
      </c>
      <c r="F679" s="50">
        <v>880000</v>
      </c>
      <c r="G679" s="50">
        <f t="shared" si="20"/>
        <v>-849000</v>
      </c>
      <c r="H679" s="50">
        <v>31000</v>
      </c>
    </row>
    <row r="680" spans="1:8" outlineLevel="4" x14ac:dyDescent="0.25">
      <c r="A680" s="23" t="s">
        <v>21</v>
      </c>
      <c r="B680" s="7" t="s">
        <v>529</v>
      </c>
      <c r="C680" s="7" t="s">
        <v>22</v>
      </c>
      <c r="D680" s="16">
        <v>10000</v>
      </c>
      <c r="E680" s="14">
        <f t="shared" si="19"/>
        <v>0</v>
      </c>
      <c r="F680" s="50">
        <f>F681</f>
        <v>10000</v>
      </c>
      <c r="G680" s="50">
        <f t="shared" si="20"/>
        <v>-9983.5499999999993</v>
      </c>
      <c r="H680" s="50">
        <f>H681</f>
        <v>16.45</v>
      </c>
    </row>
    <row r="681" spans="1:8" outlineLevel="5" x14ac:dyDescent="0.25">
      <c r="A681" s="23" t="s">
        <v>23</v>
      </c>
      <c r="B681" s="7" t="s">
        <v>529</v>
      </c>
      <c r="C681" s="7" t="s">
        <v>24</v>
      </c>
      <c r="D681" s="16">
        <v>10000</v>
      </c>
      <c r="E681" s="14">
        <f t="shared" si="19"/>
        <v>0</v>
      </c>
      <c r="F681" s="50">
        <v>10000</v>
      </c>
      <c r="G681" s="50">
        <f t="shared" si="20"/>
        <v>-9983.5499999999993</v>
      </c>
      <c r="H681" s="50">
        <v>16.45</v>
      </c>
    </row>
    <row r="682" spans="1:8" ht="26.25" outlineLevel="2" x14ac:dyDescent="0.25">
      <c r="A682" s="23" t="s">
        <v>530</v>
      </c>
      <c r="B682" s="7" t="s">
        <v>531</v>
      </c>
      <c r="C682" s="7"/>
      <c r="D682" s="16">
        <v>24630304</v>
      </c>
      <c r="E682" s="14">
        <f t="shared" si="19"/>
        <v>15616008.310000002</v>
      </c>
      <c r="F682" s="50">
        <f>F683+F686+F689</f>
        <v>40246312.310000002</v>
      </c>
      <c r="G682" s="50">
        <f t="shared" si="20"/>
        <v>5056450.8799999952</v>
      </c>
      <c r="H682" s="50">
        <f>H683+H686+H689</f>
        <v>45302763.189999998</v>
      </c>
    </row>
    <row r="683" spans="1:8" ht="39" outlineLevel="2" x14ac:dyDescent="0.25">
      <c r="A683" s="26" t="s">
        <v>617</v>
      </c>
      <c r="B683" s="18" t="s">
        <v>618</v>
      </c>
      <c r="C683" s="7"/>
      <c r="D683" s="16">
        <v>0</v>
      </c>
      <c r="E683" s="14">
        <f t="shared" si="19"/>
        <v>16750000</v>
      </c>
      <c r="F683" s="50">
        <f>F684</f>
        <v>16750000</v>
      </c>
      <c r="G683" s="50">
        <f t="shared" si="20"/>
        <v>-3305882.4800000004</v>
      </c>
      <c r="H683" s="50">
        <f>H684</f>
        <v>13444117.52</v>
      </c>
    </row>
    <row r="684" spans="1:8" outlineLevel="2" x14ac:dyDescent="0.25">
      <c r="A684" s="26" t="s">
        <v>177</v>
      </c>
      <c r="B684" s="18" t="s">
        <v>618</v>
      </c>
      <c r="C684" s="7" t="s">
        <v>178</v>
      </c>
      <c r="D684" s="16">
        <v>0</v>
      </c>
      <c r="E684" s="14">
        <f t="shared" si="19"/>
        <v>16750000</v>
      </c>
      <c r="F684" s="50">
        <f>F685</f>
        <v>16750000</v>
      </c>
      <c r="G684" s="50">
        <f t="shared" si="20"/>
        <v>-3305882.4800000004</v>
      </c>
      <c r="H684" s="50">
        <f>H685</f>
        <v>13444117.52</v>
      </c>
    </row>
    <row r="685" spans="1:8" outlineLevel="2" x14ac:dyDescent="0.25">
      <c r="A685" s="26" t="s">
        <v>179</v>
      </c>
      <c r="B685" s="18" t="s">
        <v>618</v>
      </c>
      <c r="C685" s="7" t="s">
        <v>180</v>
      </c>
      <c r="D685" s="16">
        <v>0</v>
      </c>
      <c r="E685" s="14">
        <f t="shared" si="19"/>
        <v>16750000</v>
      </c>
      <c r="F685" s="50">
        <v>16750000</v>
      </c>
      <c r="G685" s="50">
        <f t="shared" si="20"/>
        <v>-3305882.4800000004</v>
      </c>
      <c r="H685" s="50">
        <v>13444117.52</v>
      </c>
    </row>
    <row r="686" spans="1:8" outlineLevel="3" x14ac:dyDescent="0.25">
      <c r="A686" s="23" t="s">
        <v>160</v>
      </c>
      <c r="B686" s="7" t="s">
        <v>532</v>
      </c>
      <c r="C686" s="7"/>
      <c r="D686" s="16">
        <v>330000</v>
      </c>
      <c r="E686" s="14">
        <f t="shared" si="19"/>
        <v>0</v>
      </c>
      <c r="F686" s="33">
        <v>330000</v>
      </c>
      <c r="G686" s="50">
        <f t="shared" si="20"/>
        <v>0</v>
      </c>
      <c r="H686" s="33">
        <v>330000</v>
      </c>
    </row>
    <row r="687" spans="1:8" ht="26.25" outlineLevel="4" x14ac:dyDescent="0.25">
      <c r="A687" s="23" t="s">
        <v>17</v>
      </c>
      <c r="B687" s="7" t="s">
        <v>532</v>
      </c>
      <c r="C687" s="7" t="s">
        <v>18</v>
      </c>
      <c r="D687" s="16">
        <v>330000</v>
      </c>
      <c r="E687" s="14">
        <f t="shared" si="19"/>
        <v>0</v>
      </c>
      <c r="F687" s="31">
        <v>330000</v>
      </c>
      <c r="G687" s="50">
        <f t="shared" si="20"/>
        <v>0</v>
      </c>
      <c r="H687" s="31">
        <v>330000</v>
      </c>
    </row>
    <row r="688" spans="1:8" ht="26.25" outlineLevel="5" x14ac:dyDescent="0.25">
      <c r="A688" s="23" t="s">
        <v>19</v>
      </c>
      <c r="B688" s="7" t="s">
        <v>532</v>
      </c>
      <c r="C688" s="7" t="s">
        <v>20</v>
      </c>
      <c r="D688" s="16">
        <v>330000</v>
      </c>
      <c r="E688" s="14">
        <f t="shared" si="19"/>
        <v>0</v>
      </c>
      <c r="F688" s="32">
        <v>330000</v>
      </c>
      <c r="G688" s="50">
        <f t="shared" si="20"/>
        <v>0</v>
      </c>
      <c r="H688" s="32">
        <v>330000</v>
      </c>
    </row>
    <row r="689" spans="1:8" ht="26.25" outlineLevel="3" x14ac:dyDescent="0.25">
      <c r="A689" s="23" t="s">
        <v>533</v>
      </c>
      <c r="B689" s="7" t="s">
        <v>534</v>
      </c>
      <c r="C689" s="7"/>
      <c r="D689" s="16">
        <v>24300304</v>
      </c>
      <c r="E689" s="14">
        <f t="shared" si="19"/>
        <v>-1133991.6900000013</v>
      </c>
      <c r="F689" s="33">
        <f>F690</f>
        <v>23166312.309999999</v>
      </c>
      <c r="G689" s="50">
        <f t="shared" si="20"/>
        <v>8362333.3600000031</v>
      </c>
      <c r="H689" s="33">
        <f>H690</f>
        <v>31528645.670000002</v>
      </c>
    </row>
    <row r="690" spans="1:8" outlineLevel="4" x14ac:dyDescent="0.25">
      <c r="A690" s="23" t="s">
        <v>177</v>
      </c>
      <c r="B690" s="7" t="s">
        <v>534</v>
      </c>
      <c r="C690" s="7" t="s">
        <v>178</v>
      </c>
      <c r="D690" s="16">
        <v>24300304</v>
      </c>
      <c r="E690" s="14">
        <f t="shared" si="19"/>
        <v>-1133991.6900000013</v>
      </c>
      <c r="F690" s="31">
        <f>F691</f>
        <v>23166312.309999999</v>
      </c>
      <c r="G690" s="50">
        <f t="shared" si="20"/>
        <v>8362333.3600000031</v>
      </c>
      <c r="H690" s="31">
        <f>H691</f>
        <v>31528645.670000002</v>
      </c>
    </row>
    <row r="691" spans="1:8" outlineLevel="5" x14ac:dyDescent="0.25">
      <c r="A691" s="23" t="s">
        <v>179</v>
      </c>
      <c r="B691" s="7" t="s">
        <v>534</v>
      </c>
      <c r="C691" s="7" t="s">
        <v>180</v>
      </c>
      <c r="D691" s="16">
        <v>24300304</v>
      </c>
      <c r="E691" s="14">
        <f t="shared" si="19"/>
        <v>-1133991.6900000013</v>
      </c>
      <c r="F691" s="31">
        <v>23166312.309999999</v>
      </c>
      <c r="G691" s="50">
        <f t="shared" si="20"/>
        <v>8362333.3600000031</v>
      </c>
      <c r="H691" s="31">
        <v>31528645.670000002</v>
      </c>
    </row>
    <row r="692" spans="1:8" ht="26.25" outlineLevel="2" x14ac:dyDescent="0.25">
      <c r="A692" s="23" t="s">
        <v>535</v>
      </c>
      <c r="B692" s="7" t="s">
        <v>536</v>
      </c>
      <c r="C692" s="7"/>
      <c r="D692" s="16">
        <v>45000</v>
      </c>
      <c r="E692" s="14">
        <f t="shared" si="19"/>
        <v>0</v>
      </c>
      <c r="F692" s="31">
        <v>45000</v>
      </c>
      <c r="G692" s="50">
        <f t="shared" si="20"/>
        <v>-1671</v>
      </c>
      <c r="H692" s="31">
        <f>H693</f>
        <v>43329</v>
      </c>
    </row>
    <row r="693" spans="1:8" outlineLevel="3" x14ac:dyDescent="0.25">
      <c r="A693" s="23" t="s">
        <v>537</v>
      </c>
      <c r="B693" s="7" t="s">
        <v>538</v>
      </c>
      <c r="C693" s="7"/>
      <c r="D693" s="16">
        <v>45000</v>
      </c>
      <c r="E693" s="14">
        <f t="shared" si="19"/>
        <v>0</v>
      </c>
      <c r="F693" s="31">
        <v>45000</v>
      </c>
      <c r="G693" s="50">
        <f t="shared" si="20"/>
        <v>-1671</v>
      </c>
      <c r="H693" s="31">
        <f xml:space="preserve"> H694</f>
        <v>43329</v>
      </c>
    </row>
    <row r="694" spans="1:8" outlineLevel="4" x14ac:dyDescent="0.25">
      <c r="A694" s="23" t="s">
        <v>539</v>
      </c>
      <c r="B694" s="7" t="s">
        <v>538</v>
      </c>
      <c r="C694" s="7" t="s">
        <v>540</v>
      </c>
      <c r="D694" s="16">
        <v>45000</v>
      </c>
      <c r="E694" s="14">
        <f t="shared" si="19"/>
        <v>0</v>
      </c>
      <c r="F694" s="31">
        <v>45000</v>
      </c>
      <c r="G694" s="50">
        <f t="shared" si="20"/>
        <v>-1671</v>
      </c>
      <c r="H694" s="57">
        <f>H695</f>
        <v>43329</v>
      </c>
    </row>
    <row r="695" spans="1:8" outlineLevel="5" x14ac:dyDescent="0.25">
      <c r="A695" s="23" t="s">
        <v>541</v>
      </c>
      <c r="B695" s="7" t="s">
        <v>538</v>
      </c>
      <c r="C695" s="7" t="s">
        <v>542</v>
      </c>
      <c r="D695" s="16">
        <v>45000</v>
      </c>
      <c r="E695" s="14">
        <f t="shared" si="19"/>
        <v>0</v>
      </c>
      <c r="F695" s="32">
        <v>45000</v>
      </c>
      <c r="G695" s="50">
        <f t="shared" si="20"/>
        <v>-1671</v>
      </c>
      <c r="H695" s="32">
        <v>43329</v>
      </c>
    </row>
    <row r="696" spans="1:8" ht="39" outlineLevel="2" x14ac:dyDescent="0.25">
      <c r="A696" s="23" t="s">
        <v>543</v>
      </c>
      <c r="B696" s="7" t="s">
        <v>544</v>
      </c>
      <c r="C696" s="7"/>
      <c r="D696" s="16">
        <v>84400457</v>
      </c>
      <c r="E696" s="14">
        <f t="shared" si="19"/>
        <v>0</v>
      </c>
      <c r="F696" s="50">
        <f>F697</f>
        <v>84400457</v>
      </c>
      <c r="G696" s="50">
        <f t="shared" si="20"/>
        <v>0</v>
      </c>
      <c r="H696" s="50">
        <f>H697</f>
        <v>84400457</v>
      </c>
    </row>
    <row r="697" spans="1:8" ht="39" outlineLevel="3" x14ac:dyDescent="0.25">
      <c r="A697" s="23" t="s">
        <v>545</v>
      </c>
      <c r="B697" s="7" t="s">
        <v>546</v>
      </c>
      <c r="C697" s="7"/>
      <c r="D697" s="16">
        <v>84400457</v>
      </c>
      <c r="E697" s="14">
        <f t="shared" si="19"/>
        <v>0</v>
      </c>
      <c r="F697" s="50">
        <f>F698</f>
        <v>84400457</v>
      </c>
      <c r="G697" s="50">
        <f t="shared" si="20"/>
        <v>0</v>
      </c>
      <c r="H697" s="50">
        <f>H698</f>
        <v>84400457</v>
      </c>
    </row>
    <row r="698" spans="1:8" outlineLevel="4" x14ac:dyDescent="0.25">
      <c r="A698" s="23" t="s">
        <v>177</v>
      </c>
      <c r="B698" s="7" t="s">
        <v>546</v>
      </c>
      <c r="C698" s="7" t="s">
        <v>178</v>
      </c>
      <c r="D698" s="16">
        <v>84400457</v>
      </c>
      <c r="E698" s="14">
        <f t="shared" si="19"/>
        <v>0</v>
      </c>
      <c r="F698" s="50">
        <f>F699</f>
        <v>84400457</v>
      </c>
      <c r="G698" s="50">
        <f t="shared" si="20"/>
        <v>0</v>
      </c>
      <c r="H698" s="50">
        <f>H699</f>
        <v>84400457</v>
      </c>
    </row>
    <row r="699" spans="1:8" outlineLevel="5" x14ac:dyDescent="0.25">
      <c r="A699" s="23" t="s">
        <v>179</v>
      </c>
      <c r="B699" s="7" t="s">
        <v>546</v>
      </c>
      <c r="C699" s="7" t="s">
        <v>180</v>
      </c>
      <c r="D699" s="16">
        <v>84400457</v>
      </c>
      <c r="E699" s="14">
        <f t="shared" si="19"/>
        <v>0</v>
      </c>
      <c r="F699" s="50">
        <v>84400457</v>
      </c>
      <c r="G699" s="50">
        <f t="shared" si="20"/>
        <v>0</v>
      </c>
      <c r="H699" s="50">
        <v>84400457</v>
      </c>
    </row>
    <row r="700" spans="1:8" ht="51.75" outlineLevel="5" x14ac:dyDescent="0.25">
      <c r="A700" s="24" t="s">
        <v>607</v>
      </c>
      <c r="B700" s="12" t="s">
        <v>611</v>
      </c>
      <c r="C700" s="7"/>
      <c r="D700" s="16"/>
      <c r="E700" s="14">
        <f t="shared" si="19"/>
        <v>2369640</v>
      </c>
      <c r="F700" s="50">
        <f>F701</f>
        <v>2369640</v>
      </c>
      <c r="G700" s="50">
        <f t="shared" si="20"/>
        <v>0</v>
      </c>
      <c r="H700" s="50">
        <f>H701</f>
        <v>2369640</v>
      </c>
    </row>
    <row r="701" spans="1:8" ht="26.25" outlineLevel="5" x14ac:dyDescent="0.25">
      <c r="A701" s="24" t="s">
        <v>608</v>
      </c>
      <c r="B701" s="12" t="s">
        <v>612</v>
      </c>
      <c r="C701" s="7"/>
      <c r="D701" s="16"/>
      <c r="E701" s="14">
        <f t="shared" si="19"/>
        <v>2369640</v>
      </c>
      <c r="F701" s="50">
        <f>F702</f>
        <v>2369640</v>
      </c>
      <c r="G701" s="50">
        <f t="shared" si="20"/>
        <v>0</v>
      </c>
      <c r="H701" s="50">
        <f>H702</f>
        <v>2369640</v>
      </c>
    </row>
    <row r="702" spans="1:8" ht="39" outlineLevel="5" x14ac:dyDescent="0.25">
      <c r="A702" s="24" t="s">
        <v>609</v>
      </c>
      <c r="B702" s="12" t="s">
        <v>612</v>
      </c>
      <c r="C702" s="12" t="s">
        <v>10</v>
      </c>
      <c r="D702" s="16"/>
      <c r="E702" s="14">
        <f t="shared" si="19"/>
        <v>2369640</v>
      </c>
      <c r="F702" s="50">
        <f>F703</f>
        <v>2369640</v>
      </c>
      <c r="G702" s="50">
        <f t="shared" si="20"/>
        <v>0</v>
      </c>
      <c r="H702" s="50">
        <f>H703</f>
        <v>2369640</v>
      </c>
    </row>
    <row r="703" spans="1:8" outlineLevel="5" x14ac:dyDescent="0.25">
      <c r="A703" s="24" t="s">
        <v>610</v>
      </c>
      <c r="B703" s="12" t="s">
        <v>612</v>
      </c>
      <c r="C703" s="12" t="s">
        <v>12</v>
      </c>
      <c r="D703" s="16"/>
      <c r="E703" s="14">
        <f t="shared" si="19"/>
        <v>2369640</v>
      </c>
      <c r="F703" s="50">
        <v>2369640</v>
      </c>
      <c r="G703" s="50">
        <f t="shared" si="20"/>
        <v>0</v>
      </c>
      <c r="H703" s="50">
        <v>2369640</v>
      </c>
    </row>
    <row r="704" spans="1:8" ht="90" outlineLevel="2" x14ac:dyDescent="0.25">
      <c r="A704" s="23" t="s">
        <v>547</v>
      </c>
      <c r="B704" s="7" t="s">
        <v>548</v>
      </c>
      <c r="C704" s="7"/>
      <c r="D704" s="16">
        <v>900000</v>
      </c>
      <c r="E704" s="14">
        <f t="shared" si="19"/>
        <v>0</v>
      </c>
      <c r="F704" s="35">
        <f>F705</f>
        <v>900000</v>
      </c>
      <c r="G704" s="50">
        <f t="shared" si="20"/>
        <v>0</v>
      </c>
      <c r="H704" s="35">
        <f>H705</f>
        <v>900000</v>
      </c>
    </row>
    <row r="705" spans="1:8" ht="90" outlineLevel="3" x14ac:dyDescent="0.25">
      <c r="A705" s="23" t="s">
        <v>549</v>
      </c>
      <c r="B705" s="7" t="s">
        <v>550</v>
      </c>
      <c r="C705" s="7"/>
      <c r="D705" s="16">
        <v>900000</v>
      </c>
      <c r="E705" s="14">
        <f t="shared" si="19"/>
        <v>0</v>
      </c>
      <c r="F705" s="36">
        <f>F706+F708</f>
        <v>900000</v>
      </c>
      <c r="G705" s="50">
        <f t="shared" si="20"/>
        <v>0</v>
      </c>
      <c r="H705" s="36">
        <f>H706+H708</f>
        <v>900000</v>
      </c>
    </row>
    <row r="706" spans="1:8" ht="39" outlineLevel="4" x14ac:dyDescent="0.25">
      <c r="A706" s="23" t="s">
        <v>9</v>
      </c>
      <c r="B706" s="7" t="s">
        <v>550</v>
      </c>
      <c r="C706" s="7" t="s">
        <v>10</v>
      </c>
      <c r="D706" s="16">
        <v>798000</v>
      </c>
      <c r="E706" s="14">
        <f t="shared" si="19"/>
        <v>-6000</v>
      </c>
      <c r="F706" s="36">
        <f>F707</f>
        <v>792000</v>
      </c>
      <c r="G706" s="50">
        <f t="shared" si="20"/>
        <v>0</v>
      </c>
      <c r="H706" s="36">
        <f>H707</f>
        <v>792000</v>
      </c>
    </row>
    <row r="707" spans="1:8" outlineLevel="5" x14ac:dyDescent="0.25">
      <c r="A707" s="23" t="s">
        <v>11</v>
      </c>
      <c r="B707" s="7" t="s">
        <v>550</v>
      </c>
      <c r="C707" s="7" t="s">
        <v>12</v>
      </c>
      <c r="D707" s="16">
        <v>798000</v>
      </c>
      <c r="E707" s="14">
        <f t="shared" si="19"/>
        <v>-6000</v>
      </c>
      <c r="F707" s="36">
        <v>792000</v>
      </c>
      <c r="G707" s="50">
        <f t="shared" si="20"/>
        <v>0</v>
      </c>
      <c r="H707" s="36">
        <v>792000</v>
      </c>
    </row>
    <row r="708" spans="1:8" ht="26.25" outlineLevel="4" x14ac:dyDescent="0.25">
      <c r="A708" s="23" t="s">
        <v>17</v>
      </c>
      <c r="B708" s="7" t="s">
        <v>550</v>
      </c>
      <c r="C708" s="7" t="s">
        <v>18</v>
      </c>
      <c r="D708" s="16">
        <v>102000</v>
      </c>
      <c r="E708" s="14">
        <f t="shared" si="19"/>
        <v>6000</v>
      </c>
      <c r="F708" s="49">
        <f>F709</f>
        <v>108000</v>
      </c>
      <c r="G708" s="50">
        <f t="shared" si="20"/>
        <v>0</v>
      </c>
      <c r="H708" s="49">
        <f>H709</f>
        <v>108000</v>
      </c>
    </row>
    <row r="709" spans="1:8" ht="26.25" outlineLevel="5" x14ac:dyDescent="0.25">
      <c r="A709" s="23" t="s">
        <v>19</v>
      </c>
      <c r="B709" s="7" t="s">
        <v>550</v>
      </c>
      <c r="C709" s="7" t="s">
        <v>20</v>
      </c>
      <c r="D709" s="16">
        <v>102000</v>
      </c>
      <c r="E709" s="14">
        <f t="shared" si="19"/>
        <v>6000</v>
      </c>
      <c r="F709" s="50">
        <v>108000</v>
      </c>
      <c r="G709" s="50">
        <f t="shared" si="20"/>
        <v>0</v>
      </c>
      <c r="H709" s="50">
        <v>108000</v>
      </c>
    </row>
    <row r="710" spans="1:8" outlineLevel="5" x14ac:dyDescent="0.25">
      <c r="A710" s="39" t="s">
        <v>627</v>
      </c>
      <c r="B710" s="41" t="s">
        <v>629</v>
      </c>
      <c r="C710" s="41"/>
      <c r="D710" s="16"/>
      <c r="E710" s="14"/>
      <c r="F710" s="50">
        <f>F711</f>
        <v>9316055.0299999993</v>
      </c>
      <c r="G710" s="50">
        <f t="shared" si="20"/>
        <v>-1498586.7499999991</v>
      </c>
      <c r="H710" s="50">
        <f>H711</f>
        <v>7817468.2800000003</v>
      </c>
    </row>
    <row r="711" spans="1:8" ht="26.25" outlineLevel="5" x14ac:dyDescent="0.25">
      <c r="A711" s="39" t="s">
        <v>628</v>
      </c>
      <c r="B711" s="41" t="s">
        <v>630</v>
      </c>
      <c r="C711" s="41"/>
      <c r="D711" s="16"/>
      <c r="E711" s="14"/>
      <c r="F711" s="50">
        <f>F712</f>
        <v>9316055.0299999993</v>
      </c>
      <c r="G711" s="50">
        <f t="shared" si="20"/>
        <v>-1498586.7499999991</v>
      </c>
      <c r="H711" s="50">
        <f>H712</f>
        <v>7817468.2800000003</v>
      </c>
    </row>
    <row r="712" spans="1:8" outlineLevel="5" x14ac:dyDescent="0.25">
      <c r="A712" s="38" t="s">
        <v>177</v>
      </c>
      <c r="B712" s="41" t="s">
        <v>630</v>
      </c>
      <c r="C712" s="41" t="s">
        <v>178</v>
      </c>
      <c r="D712" s="16"/>
      <c r="E712" s="14"/>
      <c r="F712" s="50">
        <f>F713</f>
        <v>9316055.0299999993</v>
      </c>
      <c r="G712" s="50">
        <f t="shared" si="20"/>
        <v>-1498586.7499999991</v>
      </c>
      <c r="H712" s="50">
        <f>H713</f>
        <v>7817468.2800000003</v>
      </c>
    </row>
    <row r="713" spans="1:8" outlineLevel="5" x14ac:dyDescent="0.25">
      <c r="A713" s="40" t="s">
        <v>179</v>
      </c>
      <c r="B713" s="41" t="s">
        <v>630</v>
      </c>
      <c r="C713" s="41" t="s">
        <v>180</v>
      </c>
      <c r="D713" s="16"/>
      <c r="E713" s="14"/>
      <c r="F713" s="50">
        <v>9316055.0299999993</v>
      </c>
      <c r="G713" s="50">
        <f t="shared" ref="G713:G776" si="21">H713-F713</f>
        <v>-1498586.7499999991</v>
      </c>
      <c r="H713" s="50">
        <v>7817468.2800000003</v>
      </c>
    </row>
    <row r="714" spans="1:8" x14ac:dyDescent="0.25">
      <c r="A714" s="22" t="s">
        <v>551</v>
      </c>
      <c r="B714" s="5" t="s">
        <v>552</v>
      </c>
      <c r="C714" s="5"/>
      <c r="D714" s="15">
        <v>3027840</v>
      </c>
      <c r="E714" s="14">
        <f t="shared" si="19"/>
        <v>206817.39999999991</v>
      </c>
      <c r="F714" s="54">
        <f>F715+F721+F724+F730+F733</f>
        <v>3234657.4</v>
      </c>
      <c r="G714" s="50">
        <f t="shared" si="21"/>
        <v>-1834891.7</v>
      </c>
      <c r="H714" s="54">
        <f>H715+H721+H724+H730+H733</f>
        <v>1399765.7</v>
      </c>
    </row>
    <row r="715" spans="1:8" ht="166.5" outlineLevel="3" x14ac:dyDescent="0.25">
      <c r="A715" s="23" t="s">
        <v>553</v>
      </c>
      <c r="B715" s="7" t="s">
        <v>554</v>
      </c>
      <c r="C715" s="7"/>
      <c r="D715" s="16">
        <v>726000</v>
      </c>
      <c r="E715" s="14">
        <f t="shared" si="19"/>
        <v>1000</v>
      </c>
      <c r="F715" s="35">
        <f>F716</f>
        <v>727000</v>
      </c>
      <c r="G715" s="50">
        <f t="shared" si="21"/>
        <v>-59200</v>
      </c>
      <c r="H715" s="35">
        <f>H716</f>
        <v>667800</v>
      </c>
    </row>
    <row r="716" spans="1:8" outlineLevel="4" x14ac:dyDescent="0.25">
      <c r="A716" s="23" t="s">
        <v>177</v>
      </c>
      <c r="B716" s="7" t="s">
        <v>554</v>
      </c>
      <c r="C716" s="7" t="s">
        <v>178</v>
      </c>
      <c r="D716" s="16">
        <v>726000</v>
      </c>
      <c r="E716" s="14">
        <f t="shared" si="19"/>
        <v>1000</v>
      </c>
      <c r="F716" s="36">
        <f>F717</f>
        <v>727000</v>
      </c>
      <c r="G716" s="50">
        <f t="shared" si="21"/>
        <v>-59200</v>
      </c>
      <c r="H716" s="36">
        <f>H717</f>
        <v>667800</v>
      </c>
    </row>
    <row r="717" spans="1:8" outlineLevel="5" x14ac:dyDescent="0.25">
      <c r="A717" s="23" t="s">
        <v>179</v>
      </c>
      <c r="B717" s="7" t="s">
        <v>554</v>
      </c>
      <c r="C717" s="7" t="s">
        <v>180</v>
      </c>
      <c r="D717" s="16">
        <v>726000</v>
      </c>
      <c r="E717" s="14">
        <f t="shared" si="19"/>
        <v>1000</v>
      </c>
      <c r="F717" s="37">
        <f>726000+1000</f>
        <v>727000</v>
      </c>
      <c r="G717" s="50">
        <f t="shared" si="21"/>
        <v>-59200</v>
      </c>
      <c r="H717" s="37">
        <v>667800</v>
      </c>
    </row>
    <row r="718" spans="1:8" hidden="1" outlineLevel="3" x14ac:dyDescent="0.25">
      <c r="A718" s="23" t="s">
        <v>555</v>
      </c>
      <c r="B718" s="7" t="s">
        <v>556</v>
      </c>
      <c r="C718" s="7"/>
      <c r="D718" s="16">
        <v>750000</v>
      </c>
      <c r="E718" s="14">
        <f t="shared" si="19"/>
        <v>-750000</v>
      </c>
      <c r="F718" s="50"/>
      <c r="G718" s="50">
        <f t="shared" si="21"/>
        <v>0</v>
      </c>
      <c r="H718" s="50"/>
    </row>
    <row r="719" spans="1:8" ht="26.25" hidden="1" outlineLevel="4" x14ac:dyDescent="0.25">
      <c r="A719" s="23" t="s">
        <v>17</v>
      </c>
      <c r="B719" s="7" t="s">
        <v>556</v>
      </c>
      <c r="C719" s="7" t="s">
        <v>18</v>
      </c>
      <c r="D719" s="16">
        <v>750000</v>
      </c>
      <c r="E719" s="14">
        <f t="shared" ref="E719:E801" si="22">F719-D719</f>
        <v>-750000</v>
      </c>
      <c r="F719" s="50"/>
      <c r="G719" s="50">
        <f t="shared" si="21"/>
        <v>0</v>
      </c>
      <c r="H719" s="50"/>
    </row>
    <row r="720" spans="1:8" ht="26.25" hidden="1" outlineLevel="5" x14ac:dyDescent="0.25">
      <c r="A720" s="23" t="s">
        <v>19</v>
      </c>
      <c r="B720" s="7" t="s">
        <v>556</v>
      </c>
      <c r="C720" s="7" t="s">
        <v>20</v>
      </c>
      <c r="D720" s="16">
        <v>750000</v>
      </c>
      <c r="E720" s="14">
        <f t="shared" si="22"/>
        <v>-750000</v>
      </c>
      <c r="F720" s="50"/>
      <c r="G720" s="50">
        <f t="shared" si="21"/>
        <v>0</v>
      </c>
      <c r="H720" s="50"/>
    </row>
    <row r="721" spans="1:8" outlineLevel="5" x14ac:dyDescent="0.25">
      <c r="A721" s="23" t="s">
        <v>625</v>
      </c>
      <c r="B721" s="7" t="s">
        <v>626</v>
      </c>
      <c r="C721" s="7"/>
      <c r="D721" s="16"/>
      <c r="E721" s="14"/>
      <c r="F721" s="50">
        <f>F722</f>
        <v>450000</v>
      </c>
      <c r="G721" s="50">
        <f t="shared" si="21"/>
        <v>-450000</v>
      </c>
      <c r="H721" s="50">
        <f>H722</f>
        <v>0</v>
      </c>
    </row>
    <row r="722" spans="1:8" ht="26.25" outlineLevel="5" x14ac:dyDescent="0.25">
      <c r="A722" s="23" t="s">
        <v>600</v>
      </c>
      <c r="B722" s="7" t="s">
        <v>626</v>
      </c>
      <c r="C722" s="7" t="s">
        <v>18</v>
      </c>
      <c r="D722" s="16"/>
      <c r="E722" s="14"/>
      <c r="F722" s="50">
        <f>F723</f>
        <v>450000</v>
      </c>
      <c r="G722" s="50">
        <f t="shared" si="21"/>
        <v>-450000</v>
      </c>
      <c r="H722" s="50">
        <f>H723</f>
        <v>0</v>
      </c>
    </row>
    <row r="723" spans="1:8" ht="26.25" outlineLevel="5" x14ac:dyDescent="0.25">
      <c r="A723" s="23" t="s">
        <v>601</v>
      </c>
      <c r="B723" s="7" t="s">
        <v>626</v>
      </c>
      <c r="C723" s="7" t="s">
        <v>20</v>
      </c>
      <c r="D723" s="16"/>
      <c r="E723" s="14"/>
      <c r="F723" s="50">
        <v>450000</v>
      </c>
      <c r="G723" s="50">
        <f t="shared" si="21"/>
        <v>-450000</v>
      </c>
      <c r="H723" s="50">
        <v>0</v>
      </c>
    </row>
    <row r="724" spans="1:8" ht="26.25" outlineLevel="3" x14ac:dyDescent="0.25">
      <c r="A724" s="23" t="s">
        <v>557</v>
      </c>
      <c r="B724" s="7" t="s">
        <v>558</v>
      </c>
      <c r="C724" s="7"/>
      <c r="D724" s="16">
        <v>551840</v>
      </c>
      <c r="E724" s="14">
        <f t="shared" si="22"/>
        <v>0</v>
      </c>
      <c r="F724" s="50">
        <f>F725</f>
        <v>551840</v>
      </c>
      <c r="G724" s="50">
        <f t="shared" si="21"/>
        <v>-387610</v>
      </c>
      <c r="H724" s="50">
        <f>H725</f>
        <v>164230</v>
      </c>
    </row>
    <row r="725" spans="1:8" ht="26.25" outlineLevel="4" x14ac:dyDescent="0.25">
      <c r="A725" s="23" t="s">
        <v>17</v>
      </c>
      <c r="B725" s="7" t="s">
        <v>558</v>
      </c>
      <c r="C725" s="7" t="s">
        <v>18</v>
      </c>
      <c r="D725" s="16">
        <v>551840</v>
      </c>
      <c r="E725" s="14">
        <f t="shared" si="22"/>
        <v>0</v>
      </c>
      <c r="F725" s="50">
        <f>F726</f>
        <v>551840</v>
      </c>
      <c r="G725" s="50">
        <f t="shared" si="21"/>
        <v>-387610</v>
      </c>
      <c r="H725" s="50">
        <f>H726</f>
        <v>164230</v>
      </c>
    </row>
    <row r="726" spans="1:8" ht="26.25" outlineLevel="5" x14ac:dyDescent="0.25">
      <c r="A726" s="23" t="s">
        <v>19</v>
      </c>
      <c r="B726" s="7" t="s">
        <v>558</v>
      </c>
      <c r="C726" s="7" t="s">
        <v>20</v>
      </c>
      <c r="D726" s="16">
        <v>551840</v>
      </c>
      <c r="E726" s="14">
        <f t="shared" si="22"/>
        <v>0</v>
      </c>
      <c r="F726" s="50">
        <v>551840</v>
      </c>
      <c r="G726" s="50">
        <f t="shared" si="21"/>
        <v>-387610</v>
      </c>
      <c r="H726" s="50">
        <v>164230</v>
      </c>
    </row>
    <row r="727" spans="1:8" ht="26.25" hidden="1" outlineLevel="3" x14ac:dyDescent="0.25">
      <c r="A727" s="23" t="s">
        <v>559</v>
      </c>
      <c r="B727" s="7" t="s">
        <v>560</v>
      </c>
      <c r="C727" s="7"/>
      <c r="D727" s="16">
        <v>1000000</v>
      </c>
      <c r="E727" s="14">
        <f t="shared" si="22"/>
        <v>-1000000</v>
      </c>
      <c r="F727" s="50"/>
      <c r="G727" s="50">
        <f t="shared" si="21"/>
        <v>0</v>
      </c>
      <c r="H727" s="50"/>
    </row>
    <row r="728" spans="1:8" ht="26.25" hidden="1" outlineLevel="4" x14ac:dyDescent="0.25">
      <c r="A728" s="23" t="s">
        <v>17</v>
      </c>
      <c r="B728" s="7" t="s">
        <v>560</v>
      </c>
      <c r="C728" s="7" t="s">
        <v>18</v>
      </c>
      <c r="D728" s="16">
        <v>1000000</v>
      </c>
      <c r="E728" s="14">
        <f t="shared" si="22"/>
        <v>-1000000</v>
      </c>
      <c r="F728" s="50"/>
      <c r="G728" s="50">
        <f t="shared" si="21"/>
        <v>0</v>
      </c>
      <c r="H728" s="50"/>
    </row>
    <row r="729" spans="1:8" ht="26.25" hidden="1" outlineLevel="5" x14ac:dyDescent="0.25">
      <c r="A729" s="23" t="s">
        <v>19</v>
      </c>
      <c r="B729" s="7" t="s">
        <v>560</v>
      </c>
      <c r="C729" s="7" t="s">
        <v>20</v>
      </c>
      <c r="D729" s="16">
        <v>1000000</v>
      </c>
      <c r="E729" s="14">
        <f t="shared" si="22"/>
        <v>-1000000</v>
      </c>
      <c r="F729" s="50"/>
      <c r="G729" s="50">
        <f t="shared" si="21"/>
        <v>0</v>
      </c>
      <c r="H729" s="50"/>
    </row>
    <row r="730" spans="1:8" outlineLevel="5" x14ac:dyDescent="0.25">
      <c r="A730" s="23" t="s">
        <v>555</v>
      </c>
      <c r="B730" s="7" t="s">
        <v>624</v>
      </c>
      <c r="C730" s="7"/>
      <c r="D730" s="16"/>
      <c r="E730" s="14"/>
      <c r="F730" s="50">
        <f>F731</f>
        <v>505817.4</v>
      </c>
      <c r="G730" s="50">
        <f t="shared" si="21"/>
        <v>-190323.40000000002</v>
      </c>
      <c r="H730" s="50">
        <f>H731</f>
        <v>315494</v>
      </c>
    </row>
    <row r="731" spans="1:8" ht="26.25" outlineLevel="5" x14ac:dyDescent="0.25">
      <c r="A731" s="23" t="s">
        <v>600</v>
      </c>
      <c r="B731" s="7" t="s">
        <v>624</v>
      </c>
      <c r="C731" s="7" t="s">
        <v>18</v>
      </c>
      <c r="D731" s="16"/>
      <c r="E731" s="14"/>
      <c r="F731" s="50">
        <f>F732</f>
        <v>505817.4</v>
      </c>
      <c r="G731" s="50">
        <f t="shared" si="21"/>
        <v>-190323.40000000002</v>
      </c>
      <c r="H731" s="50">
        <f>H732</f>
        <v>315494</v>
      </c>
    </row>
    <row r="732" spans="1:8" ht="26.25" outlineLevel="5" x14ac:dyDescent="0.25">
      <c r="A732" s="23" t="s">
        <v>601</v>
      </c>
      <c r="B732" s="7" t="s">
        <v>624</v>
      </c>
      <c r="C732" s="7" t="s">
        <v>20</v>
      </c>
      <c r="D732" s="16"/>
      <c r="E732" s="14"/>
      <c r="F732" s="50">
        <v>505817.4</v>
      </c>
      <c r="G732" s="50">
        <f t="shared" si="21"/>
        <v>-190323.40000000002</v>
      </c>
      <c r="H732" s="50">
        <v>315494</v>
      </c>
    </row>
    <row r="733" spans="1:8" outlineLevel="5" x14ac:dyDescent="0.25">
      <c r="A733" s="24" t="s">
        <v>603</v>
      </c>
      <c r="B733" s="12" t="s">
        <v>606</v>
      </c>
      <c r="C733" s="7"/>
      <c r="D733" s="16"/>
      <c r="E733" s="14">
        <f t="shared" si="22"/>
        <v>1000000</v>
      </c>
      <c r="F733" s="50">
        <f>F734+F737</f>
        <v>1000000</v>
      </c>
      <c r="G733" s="50">
        <f t="shared" si="21"/>
        <v>-747758.3</v>
      </c>
      <c r="H733" s="50">
        <f>H734+H737+H740</f>
        <v>252241.7</v>
      </c>
    </row>
    <row r="734" spans="1:8" ht="39" outlineLevel="5" x14ac:dyDescent="0.25">
      <c r="A734" s="24" t="s">
        <v>604</v>
      </c>
      <c r="B734" s="12" t="s">
        <v>605</v>
      </c>
      <c r="C734" s="7"/>
      <c r="D734" s="16"/>
      <c r="E734" s="14">
        <f t="shared" si="22"/>
        <v>30000</v>
      </c>
      <c r="F734" s="35">
        <f>F735</f>
        <v>30000</v>
      </c>
      <c r="G734" s="50">
        <f t="shared" si="21"/>
        <v>28859.699999999997</v>
      </c>
      <c r="H734" s="35">
        <f>H735</f>
        <v>58859.7</v>
      </c>
    </row>
    <row r="735" spans="1:8" ht="26.25" outlineLevel="5" x14ac:dyDescent="0.25">
      <c r="A735" s="23" t="s">
        <v>600</v>
      </c>
      <c r="B735" s="12" t="s">
        <v>605</v>
      </c>
      <c r="C735" s="12" t="s">
        <v>18</v>
      </c>
      <c r="D735" s="16"/>
      <c r="E735" s="14">
        <f t="shared" si="22"/>
        <v>30000</v>
      </c>
      <c r="F735" s="36">
        <f>F736</f>
        <v>30000</v>
      </c>
      <c r="G735" s="50">
        <f t="shared" si="21"/>
        <v>28859.699999999997</v>
      </c>
      <c r="H735" s="36">
        <f>H736</f>
        <v>58859.7</v>
      </c>
    </row>
    <row r="736" spans="1:8" ht="26.25" outlineLevel="5" x14ac:dyDescent="0.25">
      <c r="A736" s="23" t="s">
        <v>601</v>
      </c>
      <c r="B736" s="12" t="s">
        <v>605</v>
      </c>
      <c r="C736" s="12" t="s">
        <v>20</v>
      </c>
      <c r="D736" s="16"/>
      <c r="E736" s="14">
        <f t="shared" si="22"/>
        <v>30000</v>
      </c>
      <c r="F736" s="37">
        <v>30000</v>
      </c>
      <c r="G736" s="50">
        <f t="shared" si="21"/>
        <v>28859.699999999997</v>
      </c>
      <c r="H736" s="37">
        <v>58859.7</v>
      </c>
    </row>
    <row r="737" spans="1:8" ht="26.25" outlineLevel="5" x14ac:dyDescent="0.25">
      <c r="A737" s="23" t="s">
        <v>559</v>
      </c>
      <c r="B737" s="7" t="s">
        <v>602</v>
      </c>
      <c r="C737" s="7"/>
      <c r="D737" s="16"/>
      <c r="E737" s="14">
        <f t="shared" si="22"/>
        <v>970000</v>
      </c>
      <c r="F737" s="50">
        <f>F738</f>
        <v>970000</v>
      </c>
      <c r="G737" s="50">
        <f t="shared" si="21"/>
        <v>-924218</v>
      </c>
      <c r="H737" s="50">
        <f>H738</f>
        <v>45782</v>
      </c>
    </row>
    <row r="738" spans="1:8" ht="26.25" outlineLevel="5" x14ac:dyDescent="0.25">
      <c r="A738" s="23" t="s">
        <v>600</v>
      </c>
      <c r="B738" s="7" t="s">
        <v>602</v>
      </c>
      <c r="C738" s="12" t="s">
        <v>18</v>
      </c>
      <c r="D738" s="16"/>
      <c r="E738" s="14">
        <f t="shared" si="22"/>
        <v>970000</v>
      </c>
      <c r="F738" s="50">
        <f>F739</f>
        <v>970000</v>
      </c>
      <c r="G738" s="50">
        <f t="shared" si="21"/>
        <v>-924218</v>
      </c>
      <c r="H738" s="50">
        <f>H739</f>
        <v>45782</v>
      </c>
    </row>
    <row r="739" spans="1:8" ht="26.25" outlineLevel="5" x14ac:dyDescent="0.25">
      <c r="A739" s="23" t="s">
        <v>601</v>
      </c>
      <c r="B739" s="7" t="s">
        <v>602</v>
      </c>
      <c r="C739" s="12" t="s">
        <v>20</v>
      </c>
      <c r="D739" s="16"/>
      <c r="E739" s="14">
        <f t="shared" si="22"/>
        <v>970000</v>
      </c>
      <c r="F739" s="50">
        <v>970000</v>
      </c>
      <c r="G739" s="50">
        <f t="shared" si="21"/>
        <v>-924218</v>
      </c>
      <c r="H739" s="50">
        <v>45782</v>
      </c>
    </row>
    <row r="740" spans="1:8" outlineLevel="5" x14ac:dyDescent="0.25">
      <c r="A740" s="23" t="s">
        <v>177</v>
      </c>
      <c r="B740" s="7" t="s">
        <v>602</v>
      </c>
      <c r="C740" s="7" t="s">
        <v>178</v>
      </c>
      <c r="D740" s="16"/>
      <c r="E740" s="14"/>
      <c r="F740" s="59">
        <v>0</v>
      </c>
      <c r="G740" s="50">
        <f t="shared" si="21"/>
        <v>147600</v>
      </c>
      <c r="H740" s="59">
        <f>H741</f>
        <v>147600</v>
      </c>
    </row>
    <row r="741" spans="1:8" outlineLevel="5" x14ac:dyDescent="0.25">
      <c r="A741" s="23" t="s">
        <v>179</v>
      </c>
      <c r="B741" s="7" t="s">
        <v>602</v>
      </c>
      <c r="C741" s="7" t="s">
        <v>180</v>
      </c>
      <c r="D741" s="16"/>
      <c r="E741" s="14"/>
      <c r="F741" s="59">
        <v>0</v>
      </c>
      <c r="G741" s="50">
        <f t="shared" si="21"/>
        <v>147600</v>
      </c>
      <c r="H741" s="59">
        <v>147600</v>
      </c>
    </row>
    <row r="742" spans="1:8" x14ac:dyDescent="0.25">
      <c r="A742" s="22" t="s">
        <v>561</v>
      </c>
      <c r="B742" s="5" t="s">
        <v>562</v>
      </c>
      <c r="C742" s="5"/>
      <c r="D742" s="15">
        <v>251136</v>
      </c>
      <c r="E742" s="14">
        <f t="shared" si="22"/>
        <v>0</v>
      </c>
      <c r="F742" s="30">
        <v>251136</v>
      </c>
      <c r="G742" s="50">
        <f t="shared" si="21"/>
        <v>0</v>
      </c>
      <c r="H742" s="30">
        <v>251136</v>
      </c>
    </row>
    <row r="743" spans="1:8" ht="26.25" outlineLevel="3" x14ac:dyDescent="0.25">
      <c r="A743" s="23" t="s">
        <v>563</v>
      </c>
      <c r="B743" s="7" t="s">
        <v>564</v>
      </c>
      <c r="C743" s="7"/>
      <c r="D743" s="16">
        <v>251136</v>
      </c>
      <c r="E743" s="14">
        <f t="shared" si="22"/>
        <v>0</v>
      </c>
      <c r="F743" s="31">
        <v>251136</v>
      </c>
      <c r="G743" s="50">
        <f t="shared" si="21"/>
        <v>0</v>
      </c>
      <c r="H743" s="31">
        <v>251136</v>
      </c>
    </row>
    <row r="744" spans="1:8" ht="26.25" outlineLevel="4" x14ac:dyDescent="0.25">
      <c r="A744" s="23" t="s">
        <v>17</v>
      </c>
      <c r="B744" s="7" t="s">
        <v>564</v>
      </c>
      <c r="C744" s="7" t="s">
        <v>18</v>
      </c>
      <c r="D744" s="16">
        <v>251136</v>
      </c>
      <c r="E744" s="14">
        <f t="shared" si="22"/>
        <v>0</v>
      </c>
      <c r="F744" s="31">
        <v>251136</v>
      </c>
      <c r="G744" s="50">
        <f t="shared" si="21"/>
        <v>0</v>
      </c>
      <c r="H744" s="31">
        <v>251136</v>
      </c>
    </row>
    <row r="745" spans="1:8" ht="26.25" outlineLevel="5" x14ac:dyDescent="0.25">
      <c r="A745" s="23" t="s">
        <v>19</v>
      </c>
      <c r="B745" s="7" t="s">
        <v>564</v>
      </c>
      <c r="C745" s="7" t="s">
        <v>20</v>
      </c>
      <c r="D745" s="16">
        <v>251136</v>
      </c>
      <c r="E745" s="14">
        <f t="shared" si="22"/>
        <v>0</v>
      </c>
      <c r="F745" s="32">
        <v>251136</v>
      </c>
      <c r="G745" s="50">
        <f t="shared" si="21"/>
        <v>0</v>
      </c>
      <c r="H745" s="32">
        <v>251136</v>
      </c>
    </row>
    <row r="746" spans="1:8" ht="26.25" x14ac:dyDescent="0.25">
      <c r="A746" s="22" t="s">
        <v>565</v>
      </c>
      <c r="B746" s="5" t="s">
        <v>566</v>
      </c>
      <c r="C746" s="5"/>
      <c r="D746" s="15">
        <v>7960000</v>
      </c>
      <c r="E746" s="14">
        <f t="shared" si="22"/>
        <v>3839838.74</v>
      </c>
      <c r="F746" s="54">
        <f>F747+F752+F755+F758</f>
        <v>11799838.74</v>
      </c>
      <c r="G746" s="50">
        <f t="shared" si="21"/>
        <v>3160315.3800000008</v>
      </c>
      <c r="H746" s="54">
        <f>H747+H752+H755+H758</f>
        <v>14960154.120000001</v>
      </c>
    </row>
    <row r="747" spans="1:8" x14ac:dyDescent="0.25">
      <c r="A747" s="28" t="s">
        <v>622</v>
      </c>
      <c r="B747" s="7" t="s">
        <v>623</v>
      </c>
      <c r="C747" s="5"/>
      <c r="D747" s="15"/>
      <c r="E747" s="14"/>
      <c r="F747" s="50">
        <f>F750</f>
        <v>3839838.74</v>
      </c>
      <c r="G747" s="50">
        <f t="shared" si="21"/>
        <v>3359995.38</v>
      </c>
      <c r="H747" s="50">
        <f>H750+H748</f>
        <v>7199834.1200000001</v>
      </c>
    </row>
    <row r="748" spans="1:8" ht="26.25" x14ac:dyDescent="0.25">
      <c r="A748" s="23" t="s">
        <v>17</v>
      </c>
      <c r="B748" s="7" t="s">
        <v>623</v>
      </c>
      <c r="C748" s="29" t="s">
        <v>18</v>
      </c>
      <c r="D748" s="15"/>
      <c r="E748" s="14"/>
      <c r="F748" s="50">
        <v>0</v>
      </c>
      <c r="G748" s="50">
        <f t="shared" si="21"/>
        <v>1605579.3</v>
      </c>
      <c r="H748" s="50">
        <f>H749</f>
        <v>1605579.3</v>
      </c>
    </row>
    <row r="749" spans="1:8" ht="26.25" x14ac:dyDescent="0.25">
      <c r="A749" s="23" t="s">
        <v>19</v>
      </c>
      <c r="B749" s="7" t="s">
        <v>623</v>
      </c>
      <c r="C749" s="29" t="s">
        <v>20</v>
      </c>
      <c r="D749" s="15"/>
      <c r="E749" s="14"/>
      <c r="F749" s="50">
        <v>0</v>
      </c>
      <c r="G749" s="50">
        <f t="shared" si="21"/>
        <v>1605579.3</v>
      </c>
      <c r="H749" s="50">
        <v>1605579.3</v>
      </c>
    </row>
    <row r="750" spans="1:8" x14ac:dyDescent="0.25">
      <c r="A750" s="23" t="s">
        <v>177</v>
      </c>
      <c r="B750" s="7" t="s">
        <v>623</v>
      </c>
      <c r="C750" s="29" t="s">
        <v>178</v>
      </c>
      <c r="D750" s="15"/>
      <c r="E750" s="14"/>
      <c r="F750" s="50">
        <f>F751</f>
        <v>3839838.74</v>
      </c>
      <c r="G750" s="50">
        <f t="shared" si="21"/>
        <v>1754416.08</v>
      </c>
      <c r="H750" s="50">
        <f>H751</f>
        <v>5594254.8200000003</v>
      </c>
    </row>
    <row r="751" spans="1:8" x14ac:dyDescent="0.25">
      <c r="A751" s="23" t="s">
        <v>179</v>
      </c>
      <c r="B751" s="7" t="s">
        <v>623</v>
      </c>
      <c r="C751" s="29" t="s">
        <v>180</v>
      </c>
      <c r="D751" s="15"/>
      <c r="E751" s="14"/>
      <c r="F751" s="50">
        <v>3839838.74</v>
      </c>
      <c r="G751" s="50">
        <f t="shared" si="21"/>
        <v>1754416.08</v>
      </c>
      <c r="H751" s="50">
        <v>5594254.8200000003</v>
      </c>
    </row>
    <row r="752" spans="1:8" ht="39" outlineLevel="3" x14ac:dyDescent="0.25">
      <c r="A752" s="23" t="s">
        <v>567</v>
      </c>
      <c r="B752" s="7" t="s">
        <v>568</v>
      </c>
      <c r="C752" s="7"/>
      <c r="D752" s="16">
        <v>5411000</v>
      </c>
      <c r="E752" s="14">
        <f t="shared" si="22"/>
        <v>0</v>
      </c>
      <c r="F752" s="33">
        <v>5411000</v>
      </c>
      <c r="G752" s="50">
        <f t="shared" si="21"/>
        <v>0</v>
      </c>
      <c r="H752" s="33">
        <v>5411000</v>
      </c>
    </row>
    <row r="753" spans="1:8" outlineLevel="4" x14ac:dyDescent="0.25">
      <c r="A753" s="23" t="s">
        <v>177</v>
      </c>
      <c r="B753" s="7" t="s">
        <v>568</v>
      </c>
      <c r="C753" s="7" t="s">
        <v>178</v>
      </c>
      <c r="D753" s="16">
        <v>5411000</v>
      </c>
      <c r="E753" s="14">
        <f t="shared" si="22"/>
        <v>0</v>
      </c>
      <c r="F753" s="31">
        <v>5411000</v>
      </c>
      <c r="G753" s="50">
        <f t="shared" si="21"/>
        <v>0</v>
      </c>
      <c r="H753" s="31">
        <v>5411000</v>
      </c>
    </row>
    <row r="754" spans="1:8" outlineLevel="5" x14ac:dyDescent="0.25">
      <c r="A754" s="23" t="s">
        <v>179</v>
      </c>
      <c r="B754" s="7" t="s">
        <v>568</v>
      </c>
      <c r="C754" s="7" t="s">
        <v>180</v>
      </c>
      <c r="D754" s="16">
        <v>5411000</v>
      </c>
      <c r="E754" s="14">
        <f t="shared" si="22"/>
        <v>0</v>
      </c>
      <c r="F754" s="31">
        <v>5411000</v>
      </c>
      <c r="G754" s="50">
        <f t="shared" si="21"/>
        <v>0</v>
      </c>
      <c r="H754" s="31">
        <v>5411000</v>
      </c>
    </row>
    <row r="755" spans="1:8" ht="26.25" outlineLevel="3" x14ac:dyDescent="0.25">
      <c r="A755" s="23" t="s">
        <v>569</v>
      </c>
      <c r="B755" s="7" t="s">
        <v>570</v>
      </c>
      <c r="C755" s="7"/>
      <c r="D755" s="16">
        <v>65000</v>
      </c>
      <c r="E755" s="14">
        <f t="shared" si="22"/>
        <v>0</v>
      </c>
      <c r="F755" s="31">
        <v>65000</v>
      </c>
      <c r="G755" s="50">
        <f t="shared" si="21"/>
        <v>-65000</v>
      </c>
      <c r="H755" s="31">
        <v>0</v>
      </c>
    </row>
    <row r="756" spans="1:8" outlineLevel="4" x14ac:dyDescent="0.25">
      <c r="A756" s="23" t="s">
        <v>177</v>
      </c>
      <c r="B756" s="7" t="s">
        <v>570</v>
      </c>
      <c r="C756" s="7" t="s">
        <v>178</v>
      </c>
      <c r="D756" s="16">
        <v>65000</v>
      </c>
      <c r="E756" s="14">
        <f t="shared" si="22"/>
        <v>0</v>
      </c>
      <c r="F756" s="31">
        <v>65000</v>
      </c>
      <c r="G756" s="50">
        <f t="shared" si="21"/>
        <v>-65000</v>
      </c>
      <c r="H756" s="31">
        <v>0</v>
      </c>
    </row>
    <row r="757" spans="1:8" outlineLevel="5" x14ac:dyDescent="0.25">
      <c r="A757" s="23" t="s">
        <v>179</v>
      </c>
      <c r="B757" s="7" t="s">
        <v>570</v>
      </c>
      <c r="C757" s="7" t="s">
        <v>180</v>
      </c>
      <c r="D757" s="16">
        <v>65000</v>
      </c>
      <c r="E757" s="14">
        <f t="shared" si="22"/>
        <v>0</v>
      </c>
      <c r="F757" s="31">
        <v>65000</v>
      </c>
      <c r="G757" s="50">
        <f t="shared" si="21"/>
        <v>-65000</v>
      </c>
      <c r="H757" s="31">
        <v>0</v>
      </c>
    </row>
    <row r="758" spans="1:8" outlineLevel="3" x14ac:dyDescent="0.25">
      <c r="A758" s="23" t="s">
        <v>571</v>
      </c>
      <c r="B758" s="7" t="s">
        <v>572</v>
      </c>
      <c r="C758" s="7"/>
      <c r="D758" s="16">
        <v>2484000</v>
      </c>
      <c r="E758" s="14">
        <f t="shared" si="22"/>
        <v>0</v>
      </c>
      <c r="F758" s="31">
        <v>2484000</v>
      </c>
      <c r="G758" s="50">
        <f t="shared" si="21"/>
        <v>-134680</v>
      </c>
      <c r="H758" s="31">
        <f>H759</f>
        <v>2349320</v>
      </c>
    </row>
    <row r="759" spans="1:8" outlineLevel="4" x14ac:dyDescent="0.25">
      <c r="A759" s="23" t="s">
        <v>177</v>
      </c>
      <c r="B759" s="7" t="s">
        <v>572</v>
      </c>
      <c r="C759" s="7" t="s">
        <v>178</v>
      </c>
      <c r="D759" s="16">
        <v>2484000</v>
      </c>
      <c r="E759" s="14">
        <f t="shared" si="22"/>
        <v>0</v>
      </c>
      <c r="F759" s="31">
        <v>2484000</v>
      </c>
      <c r="G759" s="50">
        <f t="shared" si="21"/>
        <v>-134680</v>
      </c>
      <c r="H759" s="31">
        <f>H760</f>
        <v>2349320</v>
      </c>
    </row>
    <row r="760" spans="1:8" outlineLevel="5" x14ac:dyDescent="0.25">
      <c r="A760" s="23" t="s">
        <v>179</v>
      </c>
      <c r="B760" s="7" t="s">
        <v>572</v>
      </c>
      <c r="C760" s="7" t="s">
        <v>180</v>
      </c>
      <c r="D760" s="16">
        <v>2484000</v>
      </c>
      <c r="E760" s="14">
        <f t="shared" si="22"/>
        <v>0</v>
      </c>
      <c r="F760" s="31">
        <v>2484000</v>
      </c>
      <c r="G760" s="50">
        <f t="shared" si="21"/>
        <v>-134680</v>
      </c>
      <c r="H760" s="31">
        <v>2349320</v>
      </c>
    </row>
    <row r="761" spans="1:8" x14ac:dyDescent="0.25">
      <c r="A761" s="22" t="s">
        <v>573</v>
      </c>
      <c r="B761" s="5" t="s">
        <v>574</v>
      </c>
      <c r="C761" s="5"/>
      <c r="D761" s="15">
        <v>4734030</v>
      </c>
      <c r="E761" s="14">
        <f t="shared" si="22"/>
        <v>0</v>
      </c>
      <c r="F761" s="34">
        <v>4734030</v>
      </c>
      <c r="G761" s="50">
        <f t="shared" si="21"/>
        <v>-1226294</v>
      </c>
      <c r="H761" s="34">
        <f>H762</f>
        <v>3507736</v>
      </c>
    </row>
    <row r="762" spans="1:8" outlineLevel="3" x14ac:dyDescent="0.25">
      <c r="A762" s="23" t="s">
        <v>7</v>
      </c>
      <c r="B762" s="7" t="s">
        <v>575</v>
      </c>
      <c r="C762" s="7"/>
      <c r="D762" s="16">
        <v>4734030</v>
      </c>
      <c r="E762" s="14">
        <f t="shared" si="22"/>
        <v>0</v>
      </c>
      <c r="F762" s="32">
        <v>4734030</v>
      </c>
      <c r="G762" s="50">
        <f t="shared" si="21"/>
        <v>-1226294</v>
      </c>
      <c r="H762" s="32">
        <f>H763+H765</f>
        <v>3507736</v>
      </c>
    </row>
    <row r="763" spans="1:8" ht="39" outlineLevel="4" x14ac:dyDescent="0.25">
      <c r="A763" s="23" t="s">
        <v>9</v>
      </c>
      <c r="B763" s="7" t="s">
        <v>575</v>
      </c>
      <c r="C763" s="7" t="s">
        <v>10</v>
      </c>
      <c r="D763" s="16">
        <v>2433630</v>
      </c>
      <c r="E763" s="14">
        <f t="shared" si="22"/>
        <v>0</v>
      </c>
      <c r="F763" s="51">
        <v>2433630</v>
      </c>
      <c r="G763" s="50">
        <f t="shared" si="21"/>
        <v>343947.74000000022</v>
      </c>
      <c r="H763" s="51">
        <f>H764</f>
        <v>2777577.74</v>
      </c>
    </row>
    <row r="764" spans="1:8" outlineLevel="5" x14ac:dyDescent="0.25">
      <c r="A764" s="23" t="s">
        <v>11</v>
      </c>
      <c r="B764" s="7" t="s">
        <v>575</v>
      </c>
      <c r="C764" s="7" t="s">
        <v>12</v>
      </c>
      <c r="D764" s="16">
        <v>2433630</v>
      </c>
      <c r="E764" s="14">
        <f t="shared" si="22"/>
        <v>0</v>
      </c>
      <c r="F764" s="31">
        <v>2433630</v>
      </c>
      <c r="G764" s="50">
        <f t="shared" si="21"/>
        <v>343947.74000000022</v>
      </c>
      <c r="H764" s="31">
        <v>2777577.74</v>
      </c>
    </row>
    <row r="765" spans="1:8" ht="26.25" outlineLevel="4" x14ac:dyDescent="0.25">
      <c r="A765" s="23" t="s">
        <v>17</v>
      </c>
      <c r="B765" s="7" t="s">
        <v>575</v>
      </c>
      <c r="C765" s="7" t="s">
        <v>18</v>
      </c>
      <c r="D765" s="16">
        <v>2290400</v>
      </c>
      <c r="E765" s="14">
        <f t="shared" si="22"/>
        <v>0</v>
      </c>
      <c r="F765" s="31">
        <v>2290400</v>
      </c>
      <c r="G765" s="50">
        <f t="shared" si="21"/>
        <v>-1560241.74</v>
      </c>
      <c r="H765" s="31">
        <f>H766</f>
        <v>730158.26</v>
      </c>
    </row>
    <row r="766" spans="1:8" ht="26.25" outlineLevel="5" x14ac:dyDescent="0.25">
      <c r="A766" s="23" t="s">
        <v>19</v>
      </c>
      <c r="B766" s="7" t="s">
        <v>575</v>
      </c>
      <c r="C766" s="7" t="s">
        <v>20</v>
      </c>
      <c r="D766" s="16">
        <v>2290400</v>
      </c>
      <c r="E766" s="14">
        <f t="shared" si="22"/>
        <v>0</v>
      </c>
      <c r="F766" s="31">
        <v>2290400</v>
      </c>
      <c r="G766" s="50">
        <f t="shared" si="21"/>
        <v>-1560241.74</v>
      </c>
      <c r="H766" s="31">
        <v>730158.26</v>
      </c>
    </row>
    <row r="767" spans="1:8" outlineLevel="4" x14ac:dyDescent="0.25">
      <c r="A767" s="23" t="s">
        <v>21</v>
      </c>
      <c r="B767" s="7" t="s">
        <v>575</v>
      </c>
      <c r="C767" s="7" t="s">
        <v>22</v>
      </c>
      <c r="D767" s="16">
        <v>10000</v>
      </c>
      <c r="E767" s="14">
        <f t="shared" si="22"/>
        <v>0</v>
      </c>
      <c r="F767" s="31">
        <v>10000</v>
      </c>
      <c r="G767" s="50">
        <f t="shared" si="21"/>
        <v>-10000</v>
      </c>
      <c r="H767" s="31">
        <v>0</v>
      </c>
    </row>
    <row r="768" spans="1:8" outlineLevel="5" x14ac:dyDescent="0.25">
      <c r="A768" s="23" t="s">
        <v>23</v>
      </c>
      <c r="B768" s="7" t="s">
        <v>575</v>
      </c>
      <c r="C768" s="7" t="s">
        <v>24</v>
      </c>
      <c r="D768" s="16">
        <v>10000</v>
      </c>
      <c r="E768" s="14">
        <f t="shared" si="22"/>
        <v>0</v>
      </c>
      <c r="F768" s="31">
        <v>10000</v>
      </c>
      <c r="G768" s="50">
        <f t="shared" si="21"/>
        <v>-10000</v>
      </c>
      <c r="H768" s="31">
        <v>0</v>
      </c>
    </row>
    <row r="769" spans="1:8" x14ac:dyDescent="0.25">
      <c r="A769" s="22" t="s">
        <v>576</v>
      </c>
      <c r="B769" s="5" t="s">
        <v>577</v>
      </c>
      <c r="C769" s="5"/>
      <c r="D769" s="15">
        <v>1556763</v>
      </c>
      <c r="E769" s="14">
        <f t="shared" si="22"/>
        <v>0</v>
      </c>
      <c r="F769" s="30">
        <v>1556763</v>
      </c>
      <c r="G769" s="50">
        <f t="shared" si="21"/>
        <v>0</v>
      </c>
      <c r="H769" s="30">
        <v>1556763</v>
      </c>
    </row>
    <row r="770" spans="1:8" ht="26.25" outlineLevel="3" x14ac:dyDescent="0.25">
      <c r="A770" s="23" t="s">
        <v>578</v>
      </c>
      <c r="B770" s="7" t="s">
        <v>579</v>
      </c>
      <c r="C770" s="7"/>
      <c r="D770" s="16">
        <v>25058</v>
      </c>
      <c r="E770" s="14">
        <f t="shared" si="22"/>
        <v>0</v>
      </c>
      <c r="F770" s="31">
        <v>25058</v>
      </c>
      <c r="G770" s="50">
        <f t="shared" si="21"/>
        <v>0</v>
      </c>
      <c r="H770" s="31">
        <v>25058</v>
      </c>
    </row>
    <row r="771" spans="1:8" ht="39" outlineLevel="4" x14ac:dyDescent="0.25">
      <c r="A771" s="23" t="s">
        <v>9</v>
      </c>
      <c r="B771" s="7" t="s">
        <v>579</v>
      </c>
      <c r="C771" s="7" t="s">
        <v>10</v>
      </c>
      <c r="D771" s="16">
        <v>25058</v>
      </c>
      <c r="E771" s="14">
        <f t="shared" si="22"/>
        <v>0</v>
      </c>
      <c r="F771" s="31">
        <v>25058</v>
      </c>
      <c r="G771" s="50">
        <f t="shared" si="21"/>
        <v>0</v>
      </c>
      <c r="H771" s="31">
        <v>25058</v>
      </c>
    </row>
    <row r="772" spans="1:8" outlineLevel="5" x14ac:dyDescent="0.25">
      <c r="A772" s="23" t="s">
        <v>11</v>
      </c>
      <c r="B772" s="7" t="s">
        <v>579</v>
      </c>
      <c r="C772" s="7" t="s">
        <v>12</v>
      </c>
      <c r="D772" s="16">
        <v>25058</v>
      </c>
      <c r="E772" s="14">
        <f t="shared" si="22"/>
        <v>0</v>
      </c>
      <c r="F772" s="31">
        <v>25058</v>
      </c>
      <c r="G772" s="50">
        <f t="shared" si="21"/>
        <v>0</v>
      </c>
      <c r="H772" s="31">
        <v>25058</v>
      </c>
    </row>
    <row r="773" spans="1:8" ht="26.25" outlineLevel="3" x14ac:dyDescent="0.25">
      <c r="A773" s="23" t="s">
        <v>580</v>
      </c>
      <c r="B773" s="7" t="s">
        <v>581</v>
      </c>
      <c r="C773" s="7"/>
      <c r="D773" s="16">
        <v>1531705</v>
      </c>
      <c r="E773" s="14">
        <f t="shared" si="22"/>
        <v>0</v>
      </c>
      <c r="F773" s="31">
        <v>1531705</v>
      </c>
      <c r="G773" s="50">
        <f t="shared" si="21"/>
        <v>0</v>
      </c>
      <c r="H773" s="31">
        <v>1531705</v>
      </c>
    </row>
    <row r="774" spans="1:8" ht="39" outlineLevel="4" x14ac:dyDescent="0.25">
      <c r="A774" s="23" t="s">
        <v>9</v>
      </c>
      <c r="B774" s="7" t="s">
        <v>581</v>
      </c>
      <c r="C774" s="7" t="s">
        <v>10</v>
      </c>
      <c r="D774" s="16">
        <v>1531705</v>
      </c>
      <c r="E774" s="14">
        <f t="shared" si="22"/>
        <v>0</v>
      </c>
      <c r="F774" s="31">
        <v>1531705</v>
      </c>
      <c r="G774" s="50">
        <f t="shared" si="21"/>
        <v>0</v>
      </c>
      <c r="H774" s="31">
        <v>1531705</v>
      </c>
    </row>
    <row r="775" spans="1:8" outlineLevel="5" x14ac:dyDescent="0.25">
      <c r="A775" s="23" t="s">
        <v>11</v>
      </c>
      <c r="B775" s="7" t="s">
        <v>581</v>
      </c>
      <c r="C775" s="7" t="s">
        <v>12</v>
      </c>
      <c r="D775" s="16">
        <v>1531705</v>
      </c>
      <c r="E775" s="14">
        <f t="shared" si="22"/>
        <v>0</v>
      </c>
      <c r="F775" s="32">
        <v>1531705</v>
      </c>
      <c r="G775" s="50">
        <f t="shared" si="21"/>
        <v>0</v>
      </c>
      <c r="H775" s="32">
        <v>1531705</v>
      </c>
    </row>
    <row r="776" spans="1:8" x14ac:dyDescent="0.25">
      <c r="A776" s="22" t="s">
        <v>582</v>
      </c>
      <c r="B776" s="5" t="s">
        <v>583</v>
      </c>
      <c r="C776" s="5"/>
      <c r="D776" s="15">
        <v>5936600</v>
      </c>
      <c r="E776" s="14">
        <f t="shared" si="22"/>
        <v>0</v>
      </c>
      <c r="F776" s="30">
        <v>5936600</v>
      </c>
      <c r="G776" s="50">
        <f t="shared" si="21"/>
        <v>480000</v>
      </c>
      <c r="H776" s="30">
        <f>H777</f>
        <v>6416600</v>
      </c>
    </row>
    <row r="777" spans="1:8" outlineLevel="3" x14ac:dyDescent="0.25">
      <c r="A777" s="23" t="s">
        <v>13</v>
      </c>
      <c r="B777" s="7" t="s">
        <v>584</v>
      </c>
      <c r="C777" s="7"/>
      <c r="D777" s="16">
        <v>5936600</v>
      </c>
      <c r="E777" s="14">
        <f t="shared" si="22"/>
        <v>0</v>
      </c>
      <c r="F777" s="31">
        <v>5936600</v>
      </c>
      <c r="G777" s="50">
        <f t="shared" ref="G777:G801" si="23">H777-F777</f>
        <v>480000</v>
      </c>
      <c r="H777" s="31">
        <f>H778+H780</f>
        <v>6416600</v>
      </c>
    </row>
    <row r="778" spans="1:8" ht="39" outlineLevel="4" x14ac:dyDescent="0.25">
      <c r="A778" s="23" t="s">
        <v>9</v>
      </c>
      <c r="B778" s="7" t="s">
        <v>584</v>
      </c>
      <c r="C778" s="7" t="s">
        <v>10</v>
      </c>
      <c r="D778" s="16">
        <v>4818600</v>
      </c>
      <c r="E778" s="14">
        <f t="shared" si="22"/>
        <v>0</v>
      </c>
      <c r="F778" s="31">
        <v>4818600</v>
      </c>
      <c r="G778" s="50">
        <f t="shared" si="23"/>
        <v>387140.79000000004</v>
      </c>
      <c r="H778" s="31">
        <f>H779</f>
        <v>5205740.79</v>
      </c>
    </row>
    <row r="779" spans="1:8" outlineLevel="5" x14ac:dyDescent="0.25">
      <c r="A779" s="23" t="s">
        <v>15</v>
      </c>
      <c r="B779" s="7" t="s">
        <v>584</v>
      </c>
      <c r="C779" s="7" t="s">
        <v>16</v>
      </c>
      <c r="D779" s="16">
        <v>4818600</v>
      </c>
      <c r="E779" s="14">
        <f t="shared" si="22"/>
        <v>0</v>
      </c>
      <c r="F779" s="31">
        <v>4818600</v>
      </c>
      <c r="G779" s="50">
        <f t="shared" si="23"/>
        <v>387140.79000000004</v>
      </c>
      <c r="H779" s="31">
        <v>5205740.79</v>
      </c>
    </row>
    <row r="780" spans="1:8" ht="26.25" outlineLevel="4" x14ac:dyDescent="0.25">
      <c r="A780" s="23" t="s">
        <v>17</v>
      </c>
      <c r="B780" s="7" t="s">
        <v>584</v>
      </c>
      <c r="C780" s="7" t="s">
        <v>18</v>
      </c>
      <c r="D780" s="16">
        <v>1113000</v>
      </c>
      <c r="E780" s="14">
        <f t="shared" si="22"/>
        <v>0</v>
      </c>
      <c r="F780" s="31">
        <v>1113000</v>
      </c>
      <c r="G780" s="50">
        <f t="shared" si="23"/>
        <v>97859.209999999963</v>
      </c>
      <c r="H780" s="31">
        <f>H781</f>
        <v>1210859.21</v>
      </c>
    </row>
    <row r="781" spans="1:8" ht="26.25" outlineLevel="5" x14ac:dyDescent="0.25">
      <c r="A781" s="23" t="s">
        <v>19</v>
      </c>
      <c r="B781" s="7" t="s">
        <v>584</v>
      </c>
      <c r="C781" s="7" t="s">
        <v>20</v>
      </c>
      <c r="D781" s="16">
        <v>1113000</v>
      </c>
      <c r="E781" s="14">
        <f t="shared" si="22"/>
        <v>0</v>
      </c>
      <c r="F781" s="31">
        <v>1113000</v>
      </c>
      <c r="G781" s="50">
        <f t="shared" si="23"/>
        <v>97859.209999999963</v>
      </c>
      <c r="H781" s="31">
        <v>1210859.21</v>
      </c>
    </row>
    <row r="782" spans="1:8" outlineLevel="4" x14ac:dyDescent="0.25">
      <c r="A782" s="23" t="s">
        <v>21</v>
      </c>
      <c r="B782" s="7" t="s">
        <v>584</v>
      </c>
      <c r="C782" s="7" t="s">
        <v>22</v>
      </c>
      <c r="D782" s="16">
        <v>5000</v>
      </c>
      <c r="E782" s="14">
        <f t="shared" si="22"/>
        <v>0</v>
      </c>
      <c r="F782" s="31">
        <v>5000</v>
      </c>
      <c r="G782" s="50">
        <f t="shared" si="23"/>
        <v>-5000</v>
      </c>
      <c r="H782" s="31">
        <v>0</v>
      </c>
    </row>
    <row r="783" spans="1:8" outlineLevel="5" x14ac:dyDescent="0.25">
      <c r="A783" s="23" t="s">
        <v>23</v>
      </c>
      <c r="B783" s="7" t="s">
        <v>584</v>
      </c>
      <c r="C783" s="7" t="s">
        <v>24</v>
      </c>
      <c r="D783" s="16">
        <v>5000</v>
      </c>
      <c r="E783" s="14">
        <f t="shared" si="22"/>
        <v>0</v>
      </c>
      <c r="F783" s="32">
        <v>5000</v>
      </c>
      <c r="G783" s="50">
        <f t="shared" si="23"/>
        <v>-5000</v>
      </c>
      <c r="H783" s="32">
        <v>0</v>
      </c>
    </row>
    <row r="784" spans="1:8" x14ac:dyDescent="0.25">
      <c r="A784" s="22" t="s">
        <v>585</v>
      </c>
      <c r="B784" s="5" t="s">
        <v>586</v>
      </c>
      <c r="C784" s="5"/>
      <c r="D784" s="15">
        <v>4886033</v>
      </c>
      <c r="E784" s="14">
        <f t="shared" si="22"/>
        <v>42711348.060000002</v>
      </c>
      <c r="F784" s="54">
        <f>F791+F794+F788</f>
        <v>47597381.060000002</v>
      </c>
      <c r="G784" s="50">
        <f t="shared" si="23"/>
        <v>-45567733.060000002</v>
      </c>
      <c r="H784" s="54">
        <f>H791+H794+H788+H785</f>
        <v>2029648</v>
      </c>
    </row>
    <row r="785" spans="1:8" ht="26.25" x14ac:dyDescent="0.25">
      <c r="A785" s="28" t="s">
        <v>646</v>
      </c>
      <c r="B785" s="29" t="s">
        <v>647</v>
      </c>
      <c r="C785" s="5"/>
      <c r="D785" s="15"/>
      <c r="E785" s="14"/>
      <c r="F785" s="50">
        <v>0</v>
      </c>
      <c r="G785" s="50">
        <f t="shared" si="23"/>
        <v>1963648</v>
      </c>
      <c r="H785" s="50">
        <f>H786</f>
        <v>1963648</v>
      </c>
    </row>
    <row r="786" spans="1:8" ht="39" x14ac:dyDescent="0.25">
      <c r="A786" s="28" t="s">
        <v>9</v>
      </c>
      <c r="B786" s="29" t="s">
        <v>647</v>
      </c>
      <c r="C786" s="29" t="s">
        <v>10</v>
      </c>
      <c r="D786" s="15"/>
      <c r="E786" s="14"/>
      <c r="F786" s="50">
        <v>0</v>
      </c>
      <c r="G786" s="50">
        <f t="shared" si="23"/>
        <v>1963648</v>
      </c>
      <c r="H786" s="50">
        <f>H787</f>
        <v>1963648</v>
      </c>
    </row>
    <row r="787" spans="1:8" x14ac:dyDescent="0.25">
      <c r="A787" s="28" t="s">
        <v>11</v>
      </c>
      <c r="B787" s="29" t="s">
        <v>647</v>
      </c>
      <c r="C787" s="29" t="s">
        <v>12</v>
      </c>
      <c r="D787" s="15"/>
      <c r="E787" s="14"/>
      <c r="F787" s="50">
        <v>0</v>
      </c>
      <c r="G787" s="50">
        <f t="shared" si="23"/>
        <v>1963648</v>
      </c>
      <c r="H787" s="50">
        <v>1963648</v>
      </c>
    </row>
    <row r="788" spans="1:8" x14ac:dyDescent="0.25">
      <c r="A788" s="28" t="s">
        <v>620</v>
      </c>
      <c r="B788" s="29" t="s">
        <v>621</v>
      </c>
      <c r="C788" s="5"/>
      <c r="D788" s="15"/>
      <c r="E788" s="14"/>
      <c r="F788" s="50">
        <f>F789</f>
        <v>50000</v>
      </c>
      <c r="G788" s="50">
        <f t="shared" si="23"/>
        <v>0</v>
      </c>
      <c r="H788" s="50">
        <f>H789</f>
        <v>50000</v>
      </c>
    </row>
    <row r="789" spans="1:8" ht="26.25" x14ac:dyDescent="0.25">
      <c r="A789" s="23" t="s">
        <v>37</v>
      </c>
      <c r="B789" s="29" t="s">
        <v>621</v>
      </c>
      <c r="C789" s="29" t="s">
        <v>38</v>
      </c>
      <c r="D789" s="15"/>
      <c r="E789" s="14"/>
      <c r="F789" s="50">
        <f>F790</f>
        <v>50000</v>
      </c>
      <c r="G789" s="50">
        <f t="shared" si="23"/>
        <v>0</v>
      </c>
      <c r="H789" s="50">
        <f>H790</f>
        <v>50000</v>
      </c>
    </row>
    <row r="790" spans="1:8" x14ac:dyDescent="0.25">
      <c r="A790" s="23" t="s">
        <v>268</v>
      </c>
      <c r="B790" s="29" t="s">
        <v>621</v>
      </c>
      <c r="C790" s="29" t="s">
        <v>269</v>
      </c>
      <c r="D790" s="15"/>
      <c r="E790" s="14"/>
      <c r="F790" s="50">
        <v>50000</v>
      </c>
      <c r="G790" s="50">
        <f t="shared" si="23"/>
        <v>0</v>
      </c>
      <c r="H790" s="50">
        <v>50000</v>
      </c>
    </row>
    <row r="791" spans="1:8" ht="26.25" outlineLevel="3" x14ac:dyDescent="0.25">
      <c r="A791" s="23" t="s">
        <v>587</v>
      </c>
      <c r="B791" s="7" t="s">
        <v>588</v>
      </c>
      <c r="C791" s="7"/>
      <c r="D791" s="16">
        <v>4870033</v>
      </c>
      <c r="E791" s="14">
        <f t="shared" si="22"/>
        <v>42661348.060000002</v>
      </c>
      <c r="F791" s="50">
        <f>F792</f>
        <v>47531381.060000002</v>
      </c>
      <c r="G791" s="50">
        <f t="shared" si="23"/>
        <v>-47531381.060000002</v>
      </c>
      <c r="H791" s="50">
        <f>H792</f>
        <v>0</v>
      </c>
    </row>
    <row r="792" spans="1:8" outlineLevel="4" x14ac:dyDescent="0.25">
      <c r="A792" s="23" t="s">
        <v>21</v>
      </c>
      <c r="B792" s="7" t="s">
        <v>588</v>
      </c>
      <c r="C792" s="7" t="s">
        <v>22</v>
      </c>
      <c r="D792" s="16">
        <v>4870033</v>
      </c>
      <c r="E792" s="14">
        <f t="shared" si="22"/>
        <v>42661348.060000002</v>
      </c>
      <c r="F792" s="50">
        <f>F793</f>
        <v>47531381.060000002</v>
      </c>
      <c r="G792" s="50">
        <f t="shared" si="23"/>
        <v>-47531381.060000002</v>
      </c>
      <c r="H792" s="50">
        <f>H793</f>
        <v>0</v>
      </c>
    </row>
    <row r="793" spans="1:8" outlineLevel="5" x14ac:dyDescent="0.25">
      <c r="A793" s="23" t="s">
        <v>258</v>
      </c>
      <c r="B793" s="7" t="s">
        <v>588</v>
      </c>
      <c r="C793" s="7" t="s">
        <v>259</v>
      </c>
      <c r="D793" s="16">
        <v>4870033</v>
      </c>
      <c r="E793" s="14">
        <f t="shared" si="22"/>
        <v>42661348.060000002</v>
      </c>
      <c r="F793" s="50">
        <f>2353381.06+45178000</f>
        <v>47531381.060000002</v>
      </c>
      <c r="G793" s="50">
        <f t="shared" si="23"/>
        <v>-47531381.060000002</v>
      </c>
      <c r="H793" s="50">
        <v>0</v>
      </c>
    </row>
    <row r="794" spans="1:8" outlineLevel="3" x14ac:dyDescent="0.25">
      <c r="A794" s="23" t="s">
        <v>589</v>
      </c>
      <c r="B794" s="7" t="s">
        <v>590</v>
      </c>
      <c r="C794" s="7"/>
      <c r="D794" s="16">
        <v>16000</v>
      </c>
      <c r="E794" s="14">
        <f t="shared" si="22"/>
        <v>0</v>
      </c>
      <c r="F794" s="50">
        <f>F795</f>
        <v>16000</v>
      </c>
      <c r="G794" s="50">
        <f t="shared" si="23"/>
        <v>0</v>
      </c>
      <c r="H794" s="50">
        <f>H795</f>
        <v>16000</v>
      </c>
    </row>
    <row r="795" spans="1:8" outlineLevel="4" x14ac:dyDescent="0.25">
      <c r="A795" s="23" t="s">
        <v>177</v>
      </c>
      <c r="B795" s="7" t="s">
        <v>590</v>
      </c>
      <c r="C795" s="7" t="s">
        <v>178</v>
      </c>
      <c r="D795" s="16">
        <v>16000</v>
      </c>
      <c r="E795" s="14">
        <f t="shared" si="22"/>
        <v>0</v>
      </c>
      <c r="F795" s="50">
        <f>F796</f>
        <v>16000</v>
      </c>
      <c r="G795" s="50">
        <f t="shared" si="23"/>
        <v>0</v>
      </c>
      <c r="H795" s="50">
        <f>H796</f>
        <v>16000</v>
      </c>
    </row>
    <row r="796" spans="1:8" outlineLevel="5" x14ac:dyDescent="0.25">
      <c r="A796" s="23" t="s">
        <v>179</v>
      </c>
      <c r="B796" s="7" t="s">
        <v>590</v>
      </c>
      <c r="C796" s="7" t="s">
        <v>180</v>
      </c>
      <c r="D796" s="16">
        <v>16000</v>
      </c>
      <c r="E796" s="14">
        <f t="shared" si="22"/>
        <v>0</v>
      </c>
      <c r="F796" s="50">
        <v>16000</v>
      </c>
      <c r="G796" s="50">
        <f t="shared" si="23"/>
        <v>0</v>
      </c>
      <c r="H796" s="50">
        <v>16000</v>
      </c>
    </row>
    <row r="797" spans="1:8" x14ac:dyDescent="0.25">
      <c r="A797" s="22" t="s">
        <v>591</v>
      </c>
      <c r="B797" s="5" t="s">
        <v>592</v>
      </c>
      <c r="C797" s="5"/>
      <c r="D797" s="15">
        <v>1475</v>
      </c>
      <c r="E797" s="14">
        <f t="shared" si="22"/>
        <v>0</v>
      </c>
      <c r="F797" s="54">
        <f>F798</f>
        <v>1475</v>
      </c>
      <c r="G797" s="50">
        <f t="shared" si="23"/>
        <v>0</v>
      </c>
      <c r="H797" s="54">
        <f>H798</f>
        <v>1475</v>
      </c>
    </row>
    <row r="798" spans="1:8" ht="39" outlineLevel="3" x14ac:dyDescent="0.25">
      <c r="A798" s="23" t="s">
        <v>593</v>
      </c>
      <c r="B798" s="7" t="s">
        <v>594</v>
      </c>
      <c r="C798" s="7"/>
      <c r="D798" s="16">
        <v>1475</v>
      </c>
      <c r="E798" s="14">
        <f t="shared" si="22"/>
        <v>0</v>
      </c>
      <c r="F798" s="50">
        <f>F799</f>
        <v>1475</v>
      </c>
      <c r="G798" s="50">
        <f t="shared" si="23"/>
        <v>0</v>
      </c>
      <c r="H798" s="50">
        <f>H799</f>
        <v>1475</v>
      </c>
    </row>
    <row r="799" spans="1:8" ht="26.25" outlineLevel="4" x14ac:dyDescent="0.25">
      <c r="A799" s="23" t="s">
        <v>17</v>
      </c>
      <c r="B799" s="7" t="s">
        <v>594</v>
      </c>
      <c r="C799" s="7" t="s">
        <v>18</v>
      </c>
      <c r="D799" s="16">
        <v>1475</v>
      </c>
      <c r="E799" s="14">
        <f t="shared" si="22"/>
        <v>0</v>
      </c>
      <c r="F799" s="50">
        <f>F800</f>
        <v>1475</v>
      </c>
      <c r="G799" s="50">
        <f t="shared" si="23"/>
        <v>0</v>
      </c>
      <c r="H799" s="50">
        <f>H800</f>
        <v>1475</v>
      </c>
    </row>
    <row r="800" spans="1:8" ht="26.25" outlineLevel="5" x14ac:dyDescent="0.25">
      <c r="A800" s="23" t="s">
        <v>19</v>
      </c>
      <c r="B800" s="7" t="s">
        <v>594</v>
      </c>
      <c r="C800" s="7" t="s">
        <v>20</v>
      </c>
      <c r="D800" s="16">
        <v>1475</v>
      </c>
      <c r="E800" s="14">
        <f t="shared" si="22"/>
        <v>0</v>
      </c>
      <c r="F800" s="50">
        <v>1475</v>
      </c>
      <c r="G800" s="50">
        <f t="shared" si="23"/>
        <v>0</v>
      </c>
      <c r="H800" s="50">
        <v>1475</v>
      </c>
    </row>
    <row r="801" spans="1:8" ht="12.75" customHeight="1" x14ac:dyDescent="0.25">
      <c r="A801" s="27" t="s">
        <v>595</v>
      </c>
      <c r="B801" s="9"/>
      <c r="C801" s="9"/>
      <c r="D801" s="15">
        <v>1980257965.3399999</v>
      </c>
      <c r="E801" s="14">
        <f t="shared" si="22"/>
        <v>161558088.63000011</v>
      </c>
      <c r="F801" s="54">
        <f>F8+F140+F234+F266+F308+F323+F329+F407+F467+F475+F488+F507+F530+F541+F555+F560+F569+F574+F580+F613+F622+F647+F660+F665+F714+F742+F746+F761+F769+F776+F784+F797</f>
        <v>2141816053.97</v>
      </c>
      <c r="G801" s="50">
        <f t="shared" si="23"/>
        <v>76640818.969999552</v>
      </c>
      <c r="H801" s="54">
        <f>H8+H140+H234+H266+H308+H323+H329+H407+H467+H475+H488+H507+H530+H541+H555+H560+H569+H574+H580+H613+H622+H647+H660+H665+H714+H742+H746+H761+H769+H776+H784+H797</f>
        <v>2218456872.9399996</v>
      </c>
    </row>
    <row r="802" spans="1:8" ht="12.75" customHeight="1" x14ac:dyDescent="0.25">
      <c r="A802" s="10"/>
      <c r="B802" s="10"/>
      <c r="C802" s="10"/>
      <c r="D802" s="10"/>
      <c r="E802" s="3"/>
      <c r="F802" s="11"/>
    </row>
    <row r="803" spans="1:8" ht="12.75" customHeight="1" x14ac:dyDescent="0.25">
      <c r="A803" s="60"/>
      <c r="B803" s="60"/>
      <c r="C803" s="60"/>
      <c r="D803" s="60"/>
      <c r="E803" s="3"/>
      <c r="F803" s="11"/>
      <c r="G803" s="11"/>
    </row>
    <row r="804" spans="1:8" x14ac:dyDescent="0.25">
      <c r="D804" s="11"/>
    </row>
  </sheetData>
  <mergeCells count="14">
    <mergeCell ref="G5:G6"/>
    <mergeCell ref="H5:H6"/>
    <mergeCell ref="E2:H2"/>
    <mergeCell ref="A3:H3"/>
    <mergeCell ref="A4:H4"/>
    <mergeCell ref="E5:E6"/>
    <mergeCell ref="F5:F6"/>
    <mergeCell ref="A803:D803"/>
    <mergeCell ref="C2:D2"/>
    <mergeCell ref="A1:D1"/>
    <mergeCell ref="A5:A6"/>
    <mergeCell ref="B5:B6"/>
    <mergeCell ref="C5:C6"/>
    <mergeCell ref="D5:D6"/>
  </mergeCells>
  <pageMargins left="0.78740157480314965" right="0.59055118110236227" top="0.59055118110236227" bottom="0.59055118110236227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GENERATOR1&lt;/Code&gt;&#10;  &lt;ObjectCode&gt;SQUERY_GENERATOR1&lt;/ObjectCode&gt;&#10;  &lt;DocName&gt;Приложение №10 ЦСР,ВР (на очередной год)(Генератор отчетов с произвольной группировкой)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B183F14-2715-4D24-88E8-FADA178165D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2024-07-15T09:44:16Z</cp:lastPrinted>
  <dcterms:created xsi:type="dcterms:W3CDTF">2023-12-06T09:23:44Z</dcterms:created>
  <dcterms:modified xsi:type="dcterms:W3CDTF">2025-01-14T07:59:11Z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№10 ЦСР,ВР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№10 ЦСРВР (на очередной год).xlsx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