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Поправки 3\"/>
    </mc:Choice>
  </mc:AlternateContent>
  <xr:revisionPtr revIDLastSave="0" documentId="13_ncr:1_{8273D0AC-B21C-4110-B706-941EE05C405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" i="2" l="1"/>
  <c r="E50" i="2" l="1"/>
  <c r="E52" i="2"/>
  <c r="E55" i="2"/>
  <c r="C48" i="2"/>
  <c r="C47" i="2"/>
  <c r="C45" i="2"/>
  <c r="C42" i="2"/>
  <c r="C36" i="2"/>
  <c r="C35" i="2" s="1"/>
  <c r="C32" i="2"/>
  <c r="C31" i="2"/>
  <c r="C29" i="2"/>
  <c r="C22" i="2"/>
  <c r="C20" i="2"/>
  <c r="C17" i="2" s="1"/>
  <c r="C16" i="2"/>
  <c r="C11" i="2"/>
  <c r="C9" i="2"/>
  <c r="C59" i="2" l="1"/>
  <c r="D14" i="2" l="1"/>
  <c r="E35" i="2" l="1"/>
  <c r="E45" i="2"/>
  <c r="E42" i="2"/>
  <c r="E29" i="2" l="1"/>
  <c r="E22" i="2"/>
  <c r="E17" i="2" l="1"/>
  <c r="E59" i="2" s="1"/>
  <c r="D59" i="2" s="1"/>
  <c r="D10" i="2"/>
  <c r="D11" i="2"/>
  <c r="D12" i="2"/>
  <c r="D13" i="2"/>
  <c r="D15" i="2"/>
  <c r="D16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9" i="2"/>
  <c r="D17" i="2" l="1"/>
</calcChain>
</file>

<file path=xl/sharedStrings.xml><?xml version="1.0" encoding="utf-8"?>
<sst xmlns="http://schemas.openxmlformats.org/spreadsheetml/2006/main" count="108" uniqueCount="108">
  <si>
    <t>(рублей)</t>
  </si>
  <si>
    <t>Наименование</t>
  </si>
  <si>
    <t>Раздел, подраздел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</si>
  <si>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</si>
  <si>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</si>
  <si>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</si>
  <si>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</si>
  <si>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</si>
  <si>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</si>
  <si>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</si>
  <si>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</si>
  <si>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</si>
  <si>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</si>
  <si>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</si>
  <si>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</si>
  <si>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</si>
  <si>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</si>
  <si>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</si>
  <si>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</si>
  <si>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</si>
  <si>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</si>
  <si>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</si>
  <si>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</si>
  <si>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</si>
  <si>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</si>
  <si>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</si>
  <si>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</si>
  <si>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</si>
  <si>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</si>
  <si>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</si>
  <si>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</si>
  <si>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</si>
  <si>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</si>
  <si>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</si>
  <si>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</si>
  <si>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</si>
  <si>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</si>
  <si>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</si>
  <si>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</si>
  <si>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</si>
  <si>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</si>
  <si>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</si>
  <si>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</si>
  <si>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</si>
  <si>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</si>
  <si>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</si>
  <si>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</si>
  <si>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</si>
  <si>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</si>
  <si>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</si>
  <si>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</si>
  <si>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</si>
  <si>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</si>
  <si>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</si>
  <si>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</si>
  <si>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</si>
  <si>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</si>
  <si>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</si>
  <si>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</si>
  <si>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</si>
  <si>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</si>
  <si>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</si>
  <si>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</si>
  <si>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</si>
  <si>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</si>
  <si>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</si>
  <si>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</si>
  <si>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</si>
  <si>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</si>
  <si>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</si>
  <si>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</si>
  <si>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</si>
  <si>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</si>
  <si>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</si>
  <si>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</si>
  <si>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</si>
  <si>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</si>
  <si>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</si>
  <si>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</si>
  <si>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</si>
  <si>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</si>
  <si>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</si>
  <si>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</si>
  <si>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</si>
  <si>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</si>
  <si>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</si>
  <si>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</si>
  <si>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</si>
  <si>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</si>
  <si>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</si>
  <si>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</si>
  <si>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</si>
  <si>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</si>
  <si>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</si>
  <si>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</si>
  <si>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</si>
  <si>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</si>
  <si>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</si>
  <si>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</si>
  <si>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</si>
  <si>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</si>
  <si>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</si>
  <si>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Утвержденный план</t>
  </si>
  <si>
    <t>Поправки (+,-)</t>
  </si>
  <si>
    <t>Уточненный план</t>
  </si>
  <si>
    <t>Распределение бюджетных ассигнований бюджета МО "Жуковский район" по разделам и подразделам классификации расходов бюджетов на 2024 год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</si>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</sst>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7" fillId="0" borderId="1"/>
    <xf numFmtId="0" fontId="7" fillId="0" borderId="1">
      <alignment vertical="center"/>
    </xf>
    <xf numFmtId="0" fontId="14" fillId="0" borderId="2">
      <alignment horizontal="center" vertical="center" wrapTex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0" fillId="0" borderId="3" xfId="16" applyNumberFormat="1" applyFont="1" applyProtection="1"/>
    <xf numFmtId="0" fontId="10" fillId="0" borderId="1" xfId="18" applyNumberFormat="1" applyFont="1" applyProtection="1"/>
    <xf numFmtId="0" fontId="8" fillId="0" borderId="0" xfId="0" applyFont="1" applyProtection="1">
      <protection locked="0"/>
    </xf>
    <xf numFmtId="4" fontId="15" fillId="0" borderId="2" xfId="11" applyNumberFormat="1" applyFont="1" applyAlignment="1" applyProtection="1">
      <alignment horizontal="center" shrinkToFit="1"/>
    </xf>
    <xf numFmtId="4" fontId="16" fillId="0" borderId="2" xfId="11" applyNumberFormat="1" applyFont="1" applyAlignment="1" applyProtection="1">
      <alignment horizontal="center" shrinkToFit="1"/>
    </xf>
    <xf numFmtId="4" fontId="16" fillId="0" borderId="2" xfId="14" applyNumberFormat="1" applyFont="1" applyAlignment="1" applyProtection="1">
      <alignment horizontal="center" shrinkToFit="1"/>
    </xf>
    <xf numFmtId="4" fontId="15" fillId="0" borderId="2" xfId="11" applyFont="1" applyAlignment="1">
      <alignment horizontal="center" shrinkToFit="1"/>
    </xf>
    <xf numFmtId="4" fontId="16" fillId="0" borderId="2" xfId="14" applyFont="1" applyAlignment="1">
      <alignment horizontal="center" shrinkToFit="1"/>
    </xf>
    <xf numFmtId="49" fontId="15" fillId="0" borderId="2" xfId="9" applyNumberFormat="1" applyFont="1" applyProtection="1">
      <alignment horizontal="left" vertical="top" wrapText="1"/>
    </xf>
    <xf numFmtId="49" fontId="16" fillId="0" borderId="2" xfId="12" applyNumberFormat="1" applyFont="1" applyProtection="1">
      <alignment horizontal="left" vertical="top" wrapText="1"/>
    </xf>
    <xf numFmtId="49" fontId="15" fillId="0" borderId="2" xfId="9" applyFont="1">
      <alignment horizontal="left" vertical="top" wrapText="1"/>
    </xf>
    <xf numFmtId="49" fontId="16" fillId="0" borderId="2" xfId="12" applyFont="1">
      <alignment horizontal="left" vertical="top" wrapText="1"/>
    </xf>
    <xf numFmtId="0" fontId="15" fillId="0" borderId="2" xfId="15" applyNumberFormat="1" applyFont="1" applyProtection="1">
      <alignment horizontal="left"/>
    </xf>
    <xf numFmtId="0" fontId="11" fillId="0" borderId="2" xfId="8" applyNumberFormat="1" applyFont="1" applyProtection="1">
      <alignment horizontal="center" vertical="center" shrinkToFit="1"/>
    </xf>
    <xf numFmtId="49" fontId="4" fillId="0" borderId="2" xfId="10" applyNumberFormat="1" applyFont="1" applyAlignment="1" applyProtection="1">
      <alignment horizontal="center" vertical="center" wrapText="1"/>
    </xf>
    <xf numFmtId="49" fontId="1" fillId="0" borderId="2" xfId="13" applyNumberFormat="1" applyFont="1" applyAlignment="1" applyProtection="1">
      <alignment horizontal="center" vertical="center" wrapText="1"/>
    </xf>
    <xf numFmtId="49" fontId="4" fillId="0" borderId="2" xfId="10" applyFont="1" applyAlignment="1">
      <alignment horizontal="center" vertical="center" wrapText="1"/>
    </xf>
    <xf numFmtId="49" fontId="1" fillId="0" borderId="2" xfId="13" applyFont="1" applyAlignment="1">
      <alignment horizontal="center" vertical="center" wrapText="1"/>
    </xf>
    <xf numFmtId="0" fontId="4" fillId="0" borderId="2" xfId="15" applyNumberFormat="1" applyFont="1" applyAlignment="1" applyProtection="1">
      <alignment horizontal="left" vertical="center"/>
    </xf>
    <xf numFmtId="49" fontId="1" fillId="0" borderId="2" xfId="12" applyNumberFormat="1" applyFont="1" applyProtection="1">
      <alignment horizontal="left" vertical="top" wrapText="1"/>
    </xf>
    <xf numFmtId="0" fontId="13" fillId="3" borderId="4" xfId="27" applyFont="1" applyFill="1" applyBorder="1">
      <alignment horizontal="center" vertical="center" wrapText="1"/>
    </xf>
    <xf numFmtId="0" fontId="13" fillId="3" borderId="5" xfId="27" applyFont="1" applyFill="1" applyBorder="1">
      <alignment horizontal="center" vertical="center" wrapTex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6" applyNumberFormat="1" applyFont="1" applyProtection="1">
      <alignment horizontal="right"/>
    </xf>
    <xf numFmtId="0" fontId="10" fillId="0" borderId="1" xfId="6" applyFo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>
      <alignment horizontal="center" wrapText="1"/>
    </xf>
    <xf numFmtId="0" fontId="12" fillId="0" borderId="0" xfId="0" applyFont="1" applyAlignment="1"/>
    <xf numFmtId="0" fontId="10" fillId="0" borderId="1" xfId="17" applyNumberFormat="1" applyFont="1" applyProtection="1">
      <alignment horizontal="left" wrapText="1"/>
    </xf>
    <xf numFmtId="0" fontId="10" fillId="0" borderId="1" xfId="17" applyFont="1">
      <alignment horizontal="left" wrapText="1"/>
    </xf>
    <xf numFmtId="0" fontId="11" fillId="0" borderId="2" xfId="7" applyNumberFormat="1" applyFont="1" applyProtection="1">
      <alignment horizontal="center" vertical="center" wrapText="1"/>
    </xf>
    <xf numFmtId="0" fontId="11" fillId="0" borderId="2" xfId="7" applyFont="1">
      <alignment horizontal="center" vertical="center" wrapText="1"/>
    </xf>
    <xf numFmtId="0" fontId="13" fillId="3" borderId="4" xfId="5" applyFont="1" applyFill="1" applyBorder="1" applyAlignment="1">
      <alignment horizontal="center" vertical="center" wrapText="1"/>
    </xf>
    <xf numFmtId="0" fontId="13" fillId="3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9" xr:uid="{00000000-0005-0000-0000-000009000000}"/>
    <cellStyle name="xl25" xfId="25" xr:uid="{00000000-0005-0000-0000-00001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xl43" xfId="27" xr:uid="{578DA269-B054-4D7C-BB84-72DC84FA40A5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zoomScaleNormal="100" zoomScaleSheetLayoutView="100" workbookViewId="0">
      <pane ySplit="8" topLeftCell="A9" activePane="bottomLeft" state="frozen"/>
      <selection pane="bottomLeft" activeCell="E14" sqref="E14"/>
    </sheetView>
  </sheetViews>
  <sheetFormatPr defaultRowHeight="15" outlineLevelRow="1" x14ac:dyDescent="0.25"/>
  <cols>
    <col min="1" max="1" width="72.85546875" style="5" customWidth="1"/>
    <col min="2" max="2" width="12" style="5" customWidth="1"/>
    <col min="3" max="3" width="14.7109375" style="5" customWidth="1"/>
    <col min="4" max="4" width="16.28515625" style="5" customWidth="1"/>
    <col min="5" max="5" width="13.85546875" style="5" customWidth="1"/>
    <col min="6" max="6" width="9.140625" style="1" customWidth="1"/>
    <col min="7" max="16384" width="9.140625" style="1"/>
  </cols>
  <sheetData>
    <row r="1" spans="1:6" x14ac:dyDescent="0.25">
      <c r="A1" s="25"/>
      <c r="B1" s="26"/>
      <c r="C1" s="26"/>
      <c r="D1" s="26"/>
      <c r="E1" s="26"/>
      <c r="F1" s="2"/>
    </row>
    <row r="2" spans="1:6" ht="31.7" customHeight="1" x14ac:dyDescent="0.25">
      <c r="A2" s="29" t="s">
        <v>105</v>
      </c>
      <c r="B2" s="30"/>
      <c r="C2" s="30"/>
      <c r="D2" s="30"/>
      <c r="E2" s="30"/>
      <c r="F2" s="2"/>
    </row>
    <row r="3" spans="1:6" ht="15.75" customHeight="1" x14ac:dyDescent="0.25">
      <c r="A3" s="31"/>
      <c r="B3" s="31"/>
      <c r="C3" s="31"/>
      <c r="D3" s="31"/>
      <c r="E3" s="31"/>
      <c r="F3" s="2"/>
    </row>
    <row r="4" spans="1:6" ht="21" customHeight="1" x14ac:dyDescent="0.25">
      <c r="A4" s="31"/>
      <c r="B4" s="31"/>
      <c r="C4" s="31"/>
      <c r="D4" s="31"/>
      <c r="E4" s="31"/>
      <c r="F4" s="2"/>
    </row>
    <row r="5" spans="1:6" ht="12.75" customHeight="1" x14ac:dyDescent="0.25">
      <c r="A5" s="27" t="s">
        <v>0</v>
      </c>
      <c r="B5" s="28"/>
      <c r="C5" s="28"/>
      <c r="D5" s="28"/>
      <c r="E5" s="28"/>
      <c r="F5" s="2"/>
    </row>
    <row r="6" spans="1:6" ht="15.75" customHeight="1" x14ac:dyDescent="0.25">
      <c r="A6" s="34" t="s">
        <v>1</v>
      </c>
      <c r="B6" s="34" t="s">
        <v>2</v>
      </c>
      <c r="C6" s="36" t="s">
        <v>102</v>
      </c>
      <c r="D6" s="36" t="s">
        <v>103</v>
      </c>
      <c r="E6" s="23" t="s">
        <v>104</v>
      </c>
      <c r="F6" s="2"/>
    </row>
    <row r="7" spans="1:6" ht="45.75" customHeight="1" x14ac:dyDescent="0.25">
      <c r="A7" s="35"/>
      <c r="B7" s="35"/>
      <c r="C7" s="37"/>
      <c r="D7" s="38"/>
      <c r="E7" s="24"/>
      <c r="F7" s="2"/>
    </row>
    <row r="8" spans="1:6" ht="12.75" customHeight="1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2"/>
    </row>
    <row r="9" spans="1:6" x14ac:dyDescent="0.25">
      <c r="A9" s="11" t="s">
        <v>3</v>
      </c>
      <c r="B9" s="17" t="s">
        <v>4</v>
      </c>
      <c r="C9" s="6">
        <f>C10+C11+C12+C13+C14+C15+C16</f>
        <v>214164684.59999999</v>
      </c>
      <c r="D9" s="7">
        <f>E9-C9</f>
        <v>-40293099.50999999</v>
      </c>
      <c r="E9" s="6">
        <f>E10+E11+E12+E13+E14+E15+E16</f>
        <v>173871585.09</v>
      </c>
      <c r="F9" s="2"/>
    </row>
    <row r="10" spans="1:6" ht="25.5" outlineLevel="1" x14ac:dyDescent="0.25">
      <c r="A10" s="12" t="s">
        <v>5</v>
      </c>
      <c r="B10" s="18" t="s">
        <v>6</v>
      </c>
      <c r="C10" s="8">
        <v>3040573</v>
      </c>
      <c r="D10" s="7">
        <f t="shared" ref="D10:D59" si="0">E10-C10</f>
        <v>-83139.080000000075</v>
      </c>
      <c r="E10" s="8">
        <v>2957433.92</v>
      </c>
      <c r="F10" s="2"/>
    </row>
    <row r="11" spans="1:6" ht="38.25" outlineLevel="1" x14ac:dyDescent="0.25">
      <c r="A11" s="12" t="s">
        <v>7</v>
      </c>
      <c r="B11" s="18" t="s">
        <v>8</v>
      </c>
      <c r="C11" s="8">
        <f>67527386+300000</f>
        <v>67827386</v>
      </c>
      <c r="D11" s="7">
        <f t="shared" si="0"/>
        <v>15525752</v>
      </c>
      <c r="E11" s="8">
        <v>83353138</v>
      </c>
      <c r="F11" s="2"/>
    </row>
    <row r="12" spans="1:6" outlineLevel="1" x14ac:dyDescent="0.25">
      <c r="A12" s="12" t="s">
        <v>9</v>
      </c>
      <c r="B12" s="18" t="s">
        <v>10</v>
      </c>
      <c r="C12" s="8">
        <v>1475</v>
      </c>
      <c r="D12" s="7">
        <f t="shared" si="0"/>
        <v>0</v>
      </c>
      <c r="E12" s="8">
        <v>1475</v>
      </c>
      <c r="F12" s="2"/>
    </row>
    <row r="13" spans="1:6" ht="25.5" outlineLevel="1" x14ac:dyDescent="0.25">
      <c r="A13" s="12" t="s">
        <v>11</v>
      </c>
      <c r="B13" s="18" t="s">
        <v>12</v>
      </c>
      <c r="C13" s="8">
        <v>23070326</v>
      </c>
      <c r="D13" s="7">
        <f t="shared" si="0"/>
        <v>1526028.2399999984</v>
      </c>
      <c r="E13" s="8">
        <v>24596354.239999998</v>
      </c>
      <c r="F13" s="2"/>
    </row>
    <row r="14" spans="1:6" outlineLevel="1" x14ac:dyDescent="0.25">
      <c r="A14" s="22" t="s">
        <v>107</v>
      </c>
      <c r="B14" s="18" t="s">
        <v>106</v>
      </c>
      <c r="C14" s="8">
        <v>2072444.59</v>
      </c>
      <c r="D14" s="7">
        <f t="shared" si="0"/>
        <v>0</v>
      </c>
      <c r="E14" s="8">
        <v>2072444.59</v>
      </c>
      <c r="F14" s="2"/>
    </row>
    <row r="15" spans="1:6" outlineLevel="1" x14ac:dyDescent="0.25">
      <c r="A15" s="12" t="s">
        <v>13</v>
      </c>
      <c r="B15" s="18" t="s">
        <v>14</v>
      </c>
      <c r="C15" s="8">
        <v>2390000</v>
      </c>
      <c r="D15" s="7">
        <f t="shared" si="0"/>
        <v>-2390000</v>
      </c>
      <c r="E15" s="8">
        <v>0</v>
      </c>
      <c r="F15" s="2"/>
    </row>
    <row r="16" spans="1:6" outlineLevel="1" x14ac:dyDescent="0.25">
      <c r="A16" s="12" t="s">
        <v>15</v>
      </c>
      <c r="B16" s="18" t="s">
        <v>16</v>
      </c>
      <c r="C16" s="8">
        <f>67003452.32+2200000+1381027.69+45178000</f>
        <v>115762480.00999999</v>
      </c>
      <c r="D16" s="7">
        <f t="shared" si="0"/>
        <v>-54871740.669999987</v>
      </c>
      <c r="E16" s="8">
        <v>60890739.340000004</v>
      </c>
      <c r="F16" s="2"/>
    </row>
    <row r="17" spans="1:6" ht="25.5" x14ac:dyDescent="0.25">
      <c r="A17" s="11" t="s">
        <v>17</v>
      </c>
      <c r="B17" s="17" t="s">
        <v>18</v>
      </c>
      <c r="C17" s="6">
        <f>C18+C19+C20+C21</f>
        <v>51716594.769999996</v>
      </c>
      <c r="D17" s="7">
        <f t="shared" si="0"/>
        <v>-17881275.399999991</v>
      </c>
      <c r="E17" s="6">
        <f>E18+E19+E20+E21</f>
        <v>33835319.370000005</v>
      </c>
      <c r="F17" s="2"/>
    </row>
    <row r="18" spans="1:6" outlineLevel="1" x14ac:dyDescent="0.25">
      <c r="A18" s="12" t="s">
        <v>19</v>
      </c>
      <c r="B18" s="18" t="s">
        <v>20</v>
      </c>
      <c r="C18" s="8">
        <v>1531705</v>
      </c>
      <c r="D18" s="7">
        <f t="shared" si="0"/>
        <v>0</v>
      </c>
      <c r="E18" s="8">
        <v>1531705</v>
      </c>
      <c r="F18" s="2"/>
    </row>
    <row r="19" spans="1:6" outlineLevel="1" x14ac:dyDescent="0.25">
      <c r="A19" s="12" t="s">
        <v>21</v>
      </c>
      <c r="B19" s="18" t="s">
        <v>22</v>
      </c>
      <c r="C19" s="8">
        <v>313900.08</v>
      </c>
      <c r="D19" s="7">
        <f t="shared" si="0"/>
        <v>-41542.040000000037</v>
      </c>
      <c r="E19" s="8">
        <v>272358.03999999998</v>
      </c>
      <c r="F19" s="2"/>
    </row>
    <row r="20" spans="1:6" ht="25.5" outlineLevel="1" x14ac:dyDescent="0.25">
      <c r="A20" s="12" t="s">
        <v>23</v>
      </c>
      <c r="B20" s="18" t="s">
        <v>24</v>
      </c>
      <c r="C20" s="8">
        <f>18922974.71-200000</f>
        <v>18722974.710000001</v>
      </c>
      <c r="D20" s="7">
        <f t="shared" si="0"/>
        <v>-2264370.7000000011</v>
      </c>
      <c r="E20" s="8">
        <v>16458604.01</v>
      </c>
      <c r="F20" s="2"/>
    </row>
    <row r="21" spans="1:6" ht="25.5" outlineLevel="1" x14ac:dyDescent="0.25">
      <c r="A21" s="12" t="s">
        <v>25</v>
      </c>
      <c r="B21" s="18" t="s">
        <v>26</v>
      </c>
      <c r="C21" s="8">
        <v>31148014.98</v>
      </c>
      <c r="D21" s="7">
        <f t="shared" si="0"/>
        <v>-15575362.66</v>
      </c>
      <c r="E21" s="8">
        <v>15572652.32</v>
      </c>
      <c r="F21" s="2"/>
    </row>
    <row r="22" spans="1:6" x14ac:dyDescent="0.25">
      <c r="A22" s="11" t="s">
        <v>27</v>
      </c>
      <c r="B22" s="17" t="s">
        <v>28</v>
      </c>
      <c r="C22" s="6">
        <f>C23+C24+C25+C26+C27+C28</f>
        <v>68294892.810000002</v>
      </c>
      <c r="D22" s="7">
        <f t="shared" si="0"/>
        <v>11533651.979999989</v>
      </c>
      <c r="E22" s="6">
        <f>E23+E24+E25+E26+E27+E28</f>
        <v>79828544.789999992</v>
      </c>
      <c r="F22" s="2"/>
    </row>
    <row r="23" spans="1:6" outlineLevel="1" x14ac:dyDescent="0.25">
      <c r="A23" s="12" t="s">
        <v>29</v>
      </c>
      <c r="B23" s="18" t="s">
        <v>30</v>
      </c>
      <c r="C23" s="8">
        <v>25058</v>
      </c>
      <c r="D23" s="7">
        <f t="shared" si="0"/>
        <v>0</v>
      </c>
      <c r="E23" s="8">
        <v>25058</v>
      </c>
      <c r="F23" s="2"/>
    </row>
    <row r="24" spans="1:6" outlineLevel="1" x14ac:dyDescent="0.25">
      <c r="A24" s="12" t="s">
        <v>31</v>
      </c>
      <c r="B24" s="18" t="s">
        <v>32</v>
      </c>
      <c r="C24" s="8">
        <v>3477335</v>
      </c>
      <c r="D24" s="7">
        <f t="shared" si="0"/>
        <v>11221.85999999987</v>
      </c>
      <c r="E24" s="8">
        <v>3488556.86</v>
      </c>
      <c r="F24" s="2"/>
    </row>
    <row r="25" spans="1:6" outlineLevel="1" x14ac:dyDescent="0.25">
      <c r="A25" s="12" t="s">
        <v>33</v>
      </c>
      <c r="B25" s="18" t="s">
        <v>34</v>
      </c>
      <c r="C25" s="8">
        <v>8070000</v>
      </c>
      <c r="D25" s="7">
        <f t="shared" si="0"/>
        <v>-58944.490000000224</v>
      </c>
      <c r="E25" s="8">
        <v>8011055.5099999998</v>
      </c>
      <c r="F25" s="2"/>
    </row>
    <row r="26" spans="1:6" outlineLevel="1" x14ac:dyDescent="0.25">
      <c r="A26" s="12" t="s">
        <v>35</v>
      </c>
      <c r="B26" s="18" t="s">
        <v>36</v>
      </c>
      <c r="C26" s="8">
        <v>50428103.159999996</v>
      </c>
      <c r="D26" s="7">
        <f t="shared" si="0"/>
        <v>13604033.520000003</v>
      </c>
      <c r="E26" s="8">
        <v>64032136.68</v>
      </c>
      <c r="F26" s="2"/>
    </row>
    <row r="27" spans="1:6" outlineLevel="1" x14ac:dyDescent="0.25">
      <c r="A27" s="12" t="s">
        <v>37</v>
      </c>
      <c r="B27" s="18" t="s">
        <v>38</v>
      </c>
      <c r="C27" s="8">
        <v>480000</v>
      </c>
      <c r="D27" s="7">
        <f t="shared" si="0"/>
        <v>54857.209999999963</v>
      </c>
      <c r="E27" s="8">
        <v>534857.21</v>
      </c>
      <c r="F27" s="2"/>
    </row>
    <row r="28" spans="1:6" outlineLevel="1" x14ac:dyDescent="0.25">
      <c r="A28" s="12" t="s">
        <v>39</v>
      </c>
      <c r="B28" s="18" t="s">
        <v>40</v>
      </c>
      <c r="C28" s="8">
        <v>5814396.6500000004</v>
      </c>
      <c r="D28" s="7">
        <f t="shared" si="0"/>
        <v>-2077516.1200000006</v>
      </c>
      <c r="E28" s="8">
        <v>3736880.53</v>
      </c>
      <c r="F28" s="2"/>
    </row>
    <row r="29" spans="1:6" x14ac:dyDescent="0.25">
      <c r="A29" s="11" t="s">
        <v>41</v>
      </c>
      <c r="B29" s="17" t="s">
        <v>42</v>
      </c>
      <c r="C29" s="6">
        <f>C30+C31+C32</f>
        <v>139147355.00999999</v>
      </c>
      <c r="D29" s="7">
        <f t="shared" si="0"/>
        <v>28246990.670000017</v>
      </c>
      <c r="E29" s="6">
        <f>E30+E31+E32</f>
        <v>167394345.68000001</v>
      </c>
      <c r="F29" s="2"/>
    </row>
    <row r="30" spans="1:6" outlineLevel="1" x14ac:dyDescent="0.25">
      <c r="A30" s="12" t="s">
        <v>43</v>
      </c>
      <c r="B30" s="18" t="s">
        <v>44</v>
      </c>
      <c r="C30" s="8">
        <v>2794363.74</v>
      </c>
      <c r="D30" s="7">
        <f t="shared" si="0"/>
        <v>406388.88999999966</v>
      </c>
      <c r="E30" s="8">
        <v>3200752.63</v>
      </c>
      <c r="F30" s="2"/>
    </row>
    <row r="31" spans="1:6" outlineLevel="1" x14ac:dyDescent="0.25">
      <c r="A31" s="12" t="s">
        <v>45</v>
      </c>
      <c r="B31" s="18" t="s">
        <v>46</v>
      </c>
      <c r="C31" s="8">
        <f>96107795.36-1133991.69</f>
        <v>94973803.670000002</v>
      </c>
      <c r="D31" s="7">
        <f t="shared" si="0"/>
        <v>20486853.090000004</v>
      </c>
      <c r="E31" s="8">
        <v>115460656.76000001</v>
      </c>
      <c r="F31" s="2"/>
    </row>
    <row r="32" spans="1:6" outlineLevel="1" x14ac:dyDescent="0.25">
      <c r="A32" s="12" t="s">
        <v>47</v>
      </c>
      <c r="B32" s="18" t="s">
        <v>48</v>
      </c>
      <c r="C32" s="8">
        <f>41665705.3-286517.7</f>
        <v>41379187.599999994</v>
      </c>
      <c r="D32" s="7">
        <f t="shared" si="0"/>
        <v>7353748.6900000051</v>
      </c>
      <c r="E32" s="8">
        <v>48732936.289999999</v>
      </c>
      <c r="F32" s="2"/>
    </row>
    <row r="33" spans="1:6" x14ac:dyDescent="0.25">
      <c r="A33" s="11" t="s">
        <v>49</v>
      </c>
      <c r="B33" s="17" t="s">
        <v>50</v>
      </c>
      <c r="C33" s="6">
        <v>725300</v>
      </c>
      <c r="D33" s="7">
        <f t="shared" si="0"/>
        <v>0</v>
      </c>
      <c r="E33" s="6">
        <v>725300</v>
      </c>
      <c r="F33" s="2"/>
    </row>
    <row r="34" spans="1:6" outlineLevel="1" x14ac:dyDescent="0.25">
      <c r="A34" s="12" t="s">
        <v>51</v>
      </c>
      <c r="B34" s="18" t="s">
        <v>52</v>
      </c>
      <c r="C34" s="8">
        <v>725300</v>
      </c>
      <c r="D34" s="7">
        <f t="shared" si="0"/>
        <v>0</v>
      </c>
      <c r="E34" s="8">
        <v>725300</v>
      </c>
      <c r="F34" s="2"/>
    </row>
    <row r="35" spans="1:6" x14ac:dyDescent="0.25">
      <c r="A35" s="13" t="s">
        <v>53</v>
      </c>
      <c r="B35" s="19" t="s">
        <v>54</v>
      </c>
      <c r="C35" s="9">
        <f>C36+C37+C38+C39+C40+C41</f>
        <v>1141366713.6200001</v>
      </c>
      <c r="D35" s="7">
        <f t="shared" si="0"/>
        <v>93259407.869999886</v>
      </c>
      <c r="E35" s="9">
        <f>E36+E37+E38+E39+E40+E41</f>
        <v>1234626121.49</v>
      </c>
      <c r="F35" s="2"/>
    </row>
    <row r="36" spans="1:6" outlineLevel="1" x14ac:dyDescent="0.25">
      <c r="A36" s="14" t="s">
        <v>55</v>
      </c>
      <c r="B36" s="20" t="s">
        <v>56</v>
      </c>
      <c r="C36" s="10">
        <f>394766297.43+2710000</f>
        <v>397476297.43000001</v>
      </c>
      <c r="D36" s="7">
        <f t="shared" si="0"/>
        <v>27648591.349999964</v>
      </c>
      <c r="E36" s="10">
        <v>425124888.77999997</v>
      </c>
      <c r="F36" s="2"/>
    </row>
    <row r="37" spans="1:6" outlineLevel="1" x14ac:dyDescent="0.25">
      <c r="A37" s="14" t="s">
        <v>57</v>
      </c>
      <c r="B37" s="20" t="s">
        <v>58</v>
      </c>
      <c r="C37" s="10">
        <v>635215330.19000006</v>
      </c>
      <c r="D37" s="7">
        <f t="shared" si="0"/>
        <v>57934718.679999948</v>
      </c>
      <c r="E37" s="10">
        <v>693150048.87</v>
      </c>
      <c r="F37" s="2"/>
    </row>
    <row r="38" spans="1:6" outlineLevel="1" x14ac:dyDescent="0.25">
      <c r="A38" s="14" t="s">
        <v>59</v>
      </c>
      <c r="B38" s="20" t="s">
        <v>60</v>
      </c>
      <c r="C38" s="10">
        <v>69641186</v>
      </c>
      <c r="D38" s="7">
        <f t="shared" si="0"/>
        <v>4189687.1200000048</v>
      </c>
      <c r="E38" s="10">
        <v>73830873.120000005</v>
      </c>
      <c r="F38" s="2"/>
    </row>
    <row r="39" spans="1:6" outlineLevel="1" x14ac:dyDescent="0.25">
      <c r="A39" s="14" t="s">
        <v>61</v>
      </c>
      <c r="B39" s="20" t="s">
        <v>62</v>
      </c>
      <c r="C39" s="10">
        <v>200000</v>
      </c>
      <c r="D39" s="7">
        <f t="shared" si="0"/>
        <v>-99346</v>
      </c>
      <c r="E39" s="10">
        <v>100654</v>
      </c>
      <c r="F39" s="2"/>
    </row>
    <row r="40" spans="1:6" outlineLevel="1" x14ac:dyDescent="0.25">
      <c r="A40" s="14" t="s">
        <v>63</v>
      </c>
      <c r="B40" s="20" t="s">
        <v>64</v>
      </c>
      <c r="C40" s="10">
        <v>1230000</v>
      </c>
      <c r="D40" s="7">
        <f t="shared" si="0"/>
        <v>-437065.5</v>
      </c>
      <c r="E40" s="10">
        <v>792934.5</v>
      </c>
      <c r="F40" s="2"/>
    </row>
    <row r="41" spans="1:6" outlineLevel="1" x14ac:dyDescent="0.25">
      <c r="A41" s="14" t="s">
        <v>65</v>
      </c>
      <c r="B41" s="20" t="s">
        <v>66</v>
      </c>
      <c r="C41" s="10">
        <v>37603900</v>
      </c>
      <c r="D41" s="7">
        <f t="shared" si="0"/>
        <v>4022822.2199999988</v>
      </c>
      <c r="E41" s="10">
        <v>41626722.219999999</v>
      </c>
      <c r="F41" s="2"/>
    </row>
    <row r="42" spans="1:6" x14ac:dyDescent="0.25">
      <c r="A42" s="11" t="s">
        <v>67</v>
      </c>
      <c r="B42" s="17" t="s">
        <v>68</v>
      </c>
      <c r="C42" s="6">
        <f>C43+C44</f>
        <v>74651996.75999999</v>
      </c>
      <c r="D42" s="7">
        <f t="shared" si="0"/>
        <v>2595151.6700000167</v>
      </c>
      <c r="E42" s="6">
        <f>E43+E44</f>
        <v>77247148.430000007</v>
      </c>
      <c r="F42" s="2"/>
    </row>
    <row r="43" spans="1:6" outlineLevel="1" x14ac:dyDescent="0.25">
      <c r="A43" s="12" t="s">
        <v>69</v>
      </c>
      <c r="B43" s="18" t="s">
        <v>70</v>
      </c>
      <c r="C43" s="8">
        <v>61639525.759999998</v>
      </c>
      <c r="D43" s="7">
        <f t="shared" si="0"/>
        <v>1642739.8400000036</v>
      </c>
      <c r="E43" s="8">
        <v>63282265.600000001</v>
      </c>
      <c r="F43" s="2"/>
    </row>
    <row r="44" spans="1:6" outlineLevel="1" x14ac:dyDescent="0.25">
      <c r="A44" s="12" t="s">
        <v>71</v>
      </c>
      <c r="B44" s="18" t="s">
        <v>72</v>
      </c>
      <c r="C44" s="8">
        <v>13012471</v>
      </c>
      <c r="D44" s="7">
        <f t="shared" si="0"/>
        <v>952411.83000000007</v>
      </c>
      <c r="E44" s="8">
        <v>13964882.83</v>
      </c>
      <c r="F44" s="2"/>
    </row>
    <row r="45" spans="1:6" x14ac:dyDescent="0.25">
      <c r="A45" s="11" t="s">
        <v>73</v>
      </c>
      <c r="B45" s="17" t="s">
        <v>74</v>
      </c>
      <c r="C45" s="6">
        <f>C46+C47+C48+C49</f>
        <v>329714323.39999998</v>
      </c>
      <c r="D45" s="7">
        <f t="shared" si="0"/>
        <v>-1408434.6299999952</v>
      </c>
      <c r="E45" s="6">
        <f>E46+E47+E48+E49</f>
        <v>328305888.76999998</v>
      </c>
      <c r="F45" s="2"/>
    </row>
    <row r="46" spans="1:6" outlineLevel="1" x14ac:dyDescent="0.25">
      <c r="A46" s="12" t="s">
        <v>75</v>
      </c>
      <c r="B46" s="18" t="s">
        <v>76</v>
      </c>
      <c r="C46" s="8">
        <v>8292598</v>
      </c>
      <c r="D46" s="7">
        <f t="shared" si="0"/>
        <v>1696020.3100000005</v>
      </c>
      <c r="E46" s="8">
        <v>9988618.3100000005</v>
      </c>
      <c r="F46" s="2"/>
    </row>
    <row r="47" spans="1:6" outlineLevel="1" x14ac:dyDescent="0.25">
      <c r="A47" s="12" t="s">
        <v>77</v>
      </c>
      <c r="B47" s="18" t="s">
        <v>78</v>
      </c>
      <c r="C47" s="8">
        <f>213134371.6-1000000</f>
        <v>212134371.59999999</v>
      </c>
      <c r="D47" s="7">
        <f t="shared" si="0"/>
        <v>10909672.110000014</v>
      </c>
      <c r="E47" s="8">
        <v>223044043.71000001</v>
      </c>
      <c r="F47" s="2"/>
    </row>
    <row r="48" spans="1:6" outlineLevel="1" x14ac:dyDescent="0.25">
      <c r="A48" s="12" t="s">
        <v>79</v>
      </c>
      <c r="B48" s="18" t="s">
        <v>80</v>
      </c>
      <c r="C48" s="8">
        <f>71702699.1-1260518.3</f>
        <v>70442180.799999997</v>
      </c>
      <c r="D48" s="7">
        <f t="shared" si="0"/>
        <v>-20215451</v>
      </c>
      <c r="E48" s="8">
        <v>50226729.799999997</v>
      </c>
      <c r="F48" s="2"/>
    </row>
    <row r="49" spans="1:6" outlineLevel="1" x14ac:dyDescent="0.25">
      <c r="A49" s="12" t="s">
        <v>81</v>
      </c>
      <c r="B49" s="18" t="s">
        <v>82</v>
      </c>
      <c r="C49" s="8">
        <v>38845173</v>
      </c>
      <c r="D49" s="7">
        <f t="shared" si="0"/>
        <v>6201323.950000003</v>
      </c>
      <c r="E49" s="8">
        <v>45046496.950000003</v>
      </c>
      <c r="F49" s="2"/>
    </row>
    <row r="50" spans="1:6" x14ac:dyDescent="0.25">
      <c r="A50" s="11" t="s">
        <v>83</v>
      </c>
      <c r="B50" s="17" t="s">
        <v>84</v>
      </c>
      <c r="C50" s="6">
        <v>24901000</v>
      </c>
      <c r="D50" s="7">
        <f t="shared" si="0"/>
        <v>110097.3200000003</v>
      </c>
      <c r="E50" s="6">
        <f>E51</f>
        <v>25011097.32</v>
      </c>
      <c r="F50" s="2"/>
    </row>
    <row r="51" spans="1:6" outlineLevel="1" x14ac:dyDescent="0.25">
      <c r="A51" s="12" t="s">
        <v>85</v>
      </c>
      <c r="B51" s="18" t="s">
        <v>86</v>
      </c>
      <c r="C51" s="8">
        <v>24901000</v>
      </c>
      <c r="D51" s="7">
        <f t="shared" si="0"/>
        <v>110097.3200000003</v>
      </c>
      <c r="E51" s="8">
        <v>25011097.32</v>
      </c>
      <c r="F51" s="2"/>
    </row>
    <row r="52" spans="1:6" x14ac:dyDescent="0.25">
      <c r="A52" s="11" t="s">
        <v>87</v>
      </c>
      <c r="B52" s="17" t="s">
        <v>88</v>
      </c>
      <c r="C52" s="6">
        <v>12687736</v>
      </c>
      <c r="D52" s="7">
        <f t="shared" si="0"/>
        <v>480000</v>
      </c>
      <c r="E52" s="6">
        <f>E53+E54</f>
        <v>13167736</v>
      </c>
      <c r="F52" s="2"/>
    </row>
    <row r="53" spans="1:6" outlineLevel="1" x14ac:dyDescent="0.25">
      <c r="A53" s="12" t="s">
        <v>89</v>
      </c>
      <c r="B53" s="18" t="s">
        <v>90</v>
      </c>
      <c r="C53" s="8">
        <v>6187736</v>
      </c>
      <c r="D53" s="7">
        <f t="shared" si="0"/>
        <v>480000</v>
      </c>
      <c r="E53" s="8">
        <v>6667736</v>
      </c>
      <c r="F53" s="2"/>
    </row>
    <row r="54" spans="1:6" outlineLevel="1" x14ac:dyDescent="0.25">
      <c r="A54" s="12" t="s">
        <v>91</v>
      </c>
      <c r="B54" s="18" t="s">
        <v>92</v>
      </c>
      <c r="C54" s="8">
        <v>6500000</v>
      </c>
      <c r="D54" s="7">
        <f t="shared" si="0"/>
        <v>0</v>
      </c>
      <c r="E54" s="8">
        <v>6500000</v>
      </c>
      <c r="F54" s="2"/>
    </row>
    <row r="55" spans="1:6" x14ac:dyDescent="0.25">
      <c r="A55" s="11" t="s">
        <v>93</v>
      </c>
      <c r="B55" s="17" t="s">
        <v>94</v>
      </c>
      <c r="C55" s="6">
        <v>45000</v>
      </c>
      <c r="D55" s="7">
        <f t="shared" si="0"/>
        <v>-1671</v>
      </c>
      <c r="E55" s="6">
        <f>E56</f>
        <v>43329</v>
      </c>
      <c r="F55" s="2"/>
    </row>
    <row r="56" spans="1:6" outlineLevel="1" x14ac:dyDescent="0.25">
      <c r="A56" s="12" t="s">
        <v>95</v>
      </c>
      <c r="B56" s="18" t="s">
        <v>96</v>
      </c>
      <c r="C56" s="8">
        <v>45000</v>
      </c>
      <c r="D56" s="7">
        <f t="shared" si="0"/>
        <v>-1671</v>
      </c>
      <c r="E56" s="8">
        <v>43329</v>
      </c>
      <c r="F56" s="2"/>
    </row>
    <row r="57" spans="1:6" ht="25.5" x14ac:dyDescent="0.25">
      <c r="A57" s="11" t="s">
        <v>97</v>
      </c>
      <c r="B57" s="17" t="s">
        <v>98</v>
      </c>
      <c r="C57" s="6">
        <v>84400457</v>
      </c>
      <c r="D57" s="7">
        <f t="shared" si="0"/>
        <v>0</v>
      </c>
      <c r="E57" s="6">
        <v>84400457</v>
      </c>
      <c r="F57" s="2"/>
    </row>
    <row r="58" spans="1:6" ht="25.5" outlineLevel="1" x14ac:dyDescent="0.25">
      <c r="A58" s="12" t="s">
        <v>99</v>
      </c>
      <c r="B58" s="18" t="s">
        <v>100</v>
      </c>
      <c r="C58" s="8">
        <v>84400457</v>
      </c>
      <c r="D58" s="7">
        <f t="shared" si="0"/>
        <v>0</v>
      </c>
      <c r="E58" s="8">
        <v>84400457</v>
      </c>
      <c r="F58" s="2"/>
    </row>
    <row r="59" spans="1:6" ht="12.75" customHeight="1" x14ac:dyDescent="0.25">
      <c r="A59" s="15" t="s">
        <v>101</v>
      </c>
      <c r="B59" s="21"/>
      <c r="C59" s="6">
        <f>C9+C17+C22+C29+C33+C35+C42+C45+C50+C52+C55+C57</f>
        <v>2141816053.9700003</v>
      </c>
      <c r="D59" s="7">
        <f t="shared" si="0"/>
        <v>76640818.96999979</v>
      </c>
      <c r="E59" s="6">
        <f>E9+E17+E22+E29+E33+E35+E42+E45+E50+E52+E55+E57</f>
        <v>2218456872.9400001</v>
      </c>
      <c r="F59" s="2"/>
    </row>
    <row r="60" spans="1:6" ht="12.75" customHeight="1" x14ac:dyDescent="0.25">
      <c r="A60" s="3"/>
      <c r="B60" s="3"/>
      <c r="C60" s="3"/>
      <c r="D60" s="3"/>
      <c r="E60" s="3"/>
      <c r="F60" s="2"/>
    </row>
    <row r="61" spans="1:6" ht="12.75" customHeight="1" x14ac:dyDescent="0.25">
      <c r="A61" s="32"/>
      <c r="B61" s="33"/>
      <c r="C61" s="33"/>
      <c r="D61" s="4"/>
      <c r="E61" s="4"/>
      <c r="F61" s="2"/>
    </row>
  </sheetData>
  <mergeCells count="9">
    <mergeCell ref="E6:E7"/>
    <mergeCell ref="A1:E1"/>
    <mergeCell ref="A5:E5"/>
    <mergeCell ref="A2:E4"/>
    <mergeCell ref="A61:C61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GENERATOR1&lt;/Code&gt;&#10;  &lt;ObjectCode&gt;SQUERY_GENERATOR1&lt;/ObjectCode&gt;&#10;  &lt;DocName&gt;Приложение №12 Функциональная структура (на очередной год и плановый период)(Генератор отчетов с произвольной группировкой)&lt;/DocName&gt;&#10;  &lt;VariantName&gt;Приложение №12 Функциональная структура (на очередной год и плановый период)&lt;/VariantName&gt;&#10;  &lt;VariantLink&gt;57533591&lt;/VariantLink&gt;&#10;  &lt;ReportCode&gt;F30162569A0743C2A88C784CEA1008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72B9A5-D9DD-4E6F-A372-CA3C0D542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2024-02-15T05:57:42Z</cp:lastPrinted>
  <dcterms:created xsi:type="dcterms:W3CDTF">2023-12-06T12:34:04Z</dcterms:created>
  <dcterms:modified xsi:type="dcterms:W3CDTF">2025-01-13T09:33:35Z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№12 Функциональная структура (на очередной год и плановый период)(Генератор отчетов с произвольной группировкой)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не используется</vt:lpwstr>
  </property>
</Properties>
</file>