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-2027\2 чтение\1 ПОПРАВКИ\"/>
    </mc:Choice>
  </mc:AlternateContent>
  <xr:revisionPtr revIDLastSave="0" documentId="13_ncr:1_{25A9B657-6035-40CF-AB66-1DF824F9B1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9" i="2" l="1"/>
  <c r="E16" i="2"/>
  <c r="D16" i="2" s="1"/>
  <c r="E40" i="2"/>
  <c r="E36" i="2"/>
  <c r="E26" i="2"/>
  <c r="D10" i="2"/>
  <c r="D11" i="2"/>
  <c r="D12" i="2"/>
  <c r="D13" i="2"/>
  <c r="D14" i="2"/>
  <c r="D15" i="2"/>
  <c r="D17" i="2"/>
  <c r="D18" i="2"/>
  <c r="D19" i="2"/>
  <c r="D20" i="2"/>
  <c r="D21" i="2"/>
  <c r="D23" i="2"/>
  <c r="D24" i="2"/>
  <c r="D25" i="2"/>
  <c r="D26" i="2"/>
  <c r="D27" i="2"/>
  <c r="D28" i="2"/>
  <c r="D29" i="2"/>
  <c r="D30" i="2"/>
  <c r="D31" i="2"/>
  <c r="D32" i="2"/>
  <c r="D33" i="2"/>
  <c r="D34" i="2"/>
  <c r="D36" i="2"/>
  <c r="D37" i="2"/>
  <c r="D38" i="2"/>
  <c r="D39" i="2"/>
  <c r="D40" i="2"/>
  <c r="D41" i="2"/>
  <c r="D42" i="2"/>
  <c r="D43" i="2"/>
  <c r="D44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E14" i="2" l="1"/>
  <c r="E9" i="2"/>
  <c r="D9" i="2" s="1"/>
  <c r="E17" i="2"/>
  <c r="E22" i="2"/>
  <c r="D22" i="2" s="1"/>
  <c r="E29" i="2"/>
  <c r="E35" i="2"/>
  <c r="D35" i="2" s="1"/>
  <c r="E42" i="2"/>
  <c r="E45" i="2"/>
  <c r="E57" i="2"/>
  <c r="E59" i="2" l="1"/>
  <c r="D59" i="2" s="1"/>
  <c r="D45" i="2"/>
</calcChain>
</file>

<file path=xl/sharedStrings.xml><?xml version="1.0" encoding="utf-8"?>
<sst xmlns="http://schemas.openxmlformats.org/spreadsheetml/2006/main" count="108" uniqueCount="108">
  <si>
    <t>(рублей)</t>
  </si>
  <si>
    <t>Наименование</t>
  </si>
  <si>
    <t>Раздел, подраздел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</si>
  <si>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</si>
  <si>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</si>
  <si>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</si>
  <si>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</si>
  <si>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</si>
  <si>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</si>
  <si>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</si>
  <si>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</si>
  <si>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</si>
  <si>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</si>
  <si>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</si>
  <si>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</si>
  <si>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</si>
  <si>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</si>
  <si>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</si>
  <si>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</si>
  <si>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</si>
  <si>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</si>
  <si>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</si>
  <si>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</si>
  <si>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</si>
  <si>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</si>
  <si>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</si>
  <si>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</si>
  <si>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</si>
  <si>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</si>
  <si>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</si>
  <si>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</si>
  <si>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</si>
  <si>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</si>
  <si>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</si>
  <si>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</si>
  <si>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</si>
  <si>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</si>
  <si>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</si>
  <si>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</si>
  <si>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</si>
  <si>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</si>
  <si>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</si>
  <si>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</si>
  <si>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</si>
  <si>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</si>
  <si>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</si>
  <si>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</si>
  <si>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</si>
  <si>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</si>
  <si>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</si>
  <si>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</si>
  <si>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</si>
  <si>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</si>
  <si>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</si>
  <si>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</si>
  <si>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</si>
  <si>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</si>
  <si>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</si>
  <si>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</si>
  <si>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</si>
  <si>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</si>
  <si>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</si>
  <si>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</si>
  <si>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</si>
  <si>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</si>
  <si>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</si>
  <si>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</si>
  <si>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</si>
  <si>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</si>
  <si>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</si>
  <si>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</si>
  <si>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</si>
  <si>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</si>
  <si>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</si>
  <si>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</si>
  <si>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</si>
  <si>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</si>
  <si>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</si>
  <si>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</si>
  <si>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</si>
  <si>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</si>
  <si>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</si>
  <si>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</si>
  <si>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</si>
  <si>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</si>
  <si>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</si>
  <si>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</si>
  <si>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</si>
  <si>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</si>
  <si>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</si>
  <si>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</si>
  <si>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</si>
  <si>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</si>
  <si>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</si>
  <si>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</si>
  <si>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</si>
  <si>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</si>
  <si>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</si>
  <si>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</si>
  <si>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</si>
  <si>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</si>
  <si>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</si>
  <si>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</si>
  <si>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</si>
  <si>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Утвержденный план</t>
  </si>
  <si>
    <t>Поправки (+,-)</t>
  </si>
  <si>
    <t>Уточненный план</t>
  </si>
  <si>
    <t>Распределение бюджетных ассигнований бюджета МО "Жуковский район" по разделам и подразделам классификации расходов бюджетов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</si>
</sst>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7" fillId="0" borderId="1"/>
    <xf numFmtId="0" fontId="7" fillId="0" borderId="1">
      <alignment vertical="center"/>
    </xf>
    <xf numFmtId="0" fontId="10" fillId="0" borderId="2">
      <alignment horizontal="center" vertical="center" wrapTex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0" borderId="2" xfId="14" applyNumberFormat="1" applyProtection="1">
      <alignment horizontal="right" vertical="center" shrinkToFi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/>
    <xf numFmtId="4" fontId="4" fillId="0" borderId="2" xfId="11">
      <alignment horizontal="right" vertical="center" shrinkToFit="1"/>
    </xf>
    <xf numFmtId="4" fontId="1" fillId="0" borderId="2" xfId="14">
      <alignment horizontal="right" vertical="center" shrinkToFi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9" fillId="3" borderId="4" xfId="5" applyFont="1" applyFill="1" applyBorder="1" applyAlignment="1">
      <alignment horizontal="center" vertical="center" wrapText="1"/>
    </xf>
    <xf numFmtId="0" fontId="9" fillId="3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3" borderId="4" xfId="27" applyFont="1" applyFill="1" applyBorder="1">
      <alignment horizontal="center" vertical="center" wrapText="1"/>
    </xf>
    <xf numFmtId="0" fontId="9" fillId="3" borderId="5" xfId="27" applyFont="1" applyFill="1" applyBorder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9" xr:uid="{00000000-0005-0000-0000-000009000000}"/>
    <cellStyle name="xl25" xfId="25" xr:uid="{00000000-0005-0000-0000-00001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xl43" xfId="27" xr:uid="{1561D966-8DE3-4D2F-BD64-41939A2E5C6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zoomScaleNormal="100" zoomScaleSheetLayoutView="100" workbookViewId="0">
      <pane ySplit="8" topLeftCell="A45" activePane="bottomLeft" state="frozen"/>
      <selection pane="bottomLeft" activeCell="E50" sqref="E50"/>
    </sheetView>
  </sheetViews>
  <sheetFormatPr defaultRowHeight="15" outlineLevelRow="1" x14ac:dyDescent="0.25"/>
  <cols>
    <col min="1" max="1" width="72.85546875" style="1" customWidth="1"/>
    <col min="2" max="2" width="12.85546875" style="1" customWidth="1"/>
    <col min="3" max="3" width="14.85546875" style="1" customWidth="1"/>
    <col min="4" max="4" width="15" style="1" customWidth="1"/>
    <col min="5" max="5" width="14.140625" style="1" customWidth="1"/>
    <col min="6" max="6" width="9.140625" style="1" customWidth="1"/>
    <col min="7" max="16384" width="9.140625" style="1"/>
  </cols>
  <sheetData>
    <row r="1" spans="1:6" x14ac:dyDescent="0.25">
      <c r="A1" s="24"/>
      <c r="B1" s="25"/>
      <c r="C1" s="25"/>
      <c r="D1" s="25"/>
      <c r="E1" s="25"/>
      <c r="F1" s="2"/>
    </row>
    <row r="2" spans="1:6" ht="31.7" customHeight="1" x14ac:dyDescent="0.25">
      <c r="A2" s="26" t="s">
        <v>107</v>
      </c>
      <c r="B2" s="27"/>
      <c r="C2" s="27"/>
      <c r="D2" s="27"/>
      <c r="E2" s="27"/>
      <c r="F2" s="2"/>
    </row>
    <row r="3" spans="1:6" ht="15.75" customHeight="1" x14ac:dyDescent="0.25">
      <c r="A3" s="28"/>
      <c r="B3" s="29"/>
      <c r="C3" s="29"/>
      <c r="D3" s="29"/>
      <c r="E3" s="29"/>
      <c r="F3" s="2"/>
    </row>
    <row r="4" spans="1:6" x14ac:dyDescent="0.25">
      <c r="A4" s="30"/>
      <c r="B4" s="31"/>
      <c r="C4" s="31"/>
      <c r="D4" s="31"/>
      <c r="E4" s="31"/>
      <c r="F4" s="2"/>
    </row>
    <row r="5" spans="1:6" ht="12.75" customHeight="1" x14ac:dyDescent="0.25">
      <c r="A5" s="32" t="s">
        <v>0</v>
      </c>
      <c r="B5" s="33"/>
      <c r="C5" s="33"/>
      <c r="D5" s="33"/>
      <c r="E5" s="33"/>
      <c r="F5" s="2"/>
    </row>
    <row r="6" spans="1:6" ht="15.75" customHeight="1" x14ac:dyDescent="0.25">
      <c r="A6" s="17" t="s">
        <v>1</v>
      </c>
      <c r="B6" s="17" t="s">
        <v>2</v>
      </c>
      <c r="C6" s="19" t="s">
        <v>104</v>
      </c>
      <c r="D6" s="19" t="s">
        <v>105</v>
      </c>
      <c r="E6" s="22" t="s">
        <v>106</v>
      </c>
      <c r="F6" s="2"/>
    </row>
    <row r="7" spans="1:6" ht="45.75" customHeight="1" x14ac:dyDescent="0.25">
      <c r="A7" s="18"/>
      <c r="B7" s="18"/>
      <c r="C7" s="20"/>
      <c r="D7" s="21"/>
      <c r="E7" s="23"/>
      <c r="F7" s="2"/>
    </row>
    <row r="8" spans="1:6" ht="12.75" customHeight="1" x14ac:dyDescent="0.25">
      <c r="A8" s="3">
        <v>1</v>
      </c>
      <c r="B8" s="3">
        <v>2</v>
      </c>
      <c r="C8" s="3">
        <v>3</v>
      </c>
      <c r="D8" s="3"/>
      <c r="E8" s="3"/>
      <c r="F8" s="2"/>
    </row>
    <row r="9" spans="1:6" x14ac:dyDescent="0.25">
      <c r="A9" s="4" t="s">
        <v>3</v>
      </c>
      <c r="B9" s="5" t="s">
        <v>4</v>
      </c>
      <c r="C9" s="6">
        <v>247006247.94999999</v>
      </c>
      <c r="D9" s="6">
        <f>E9-C9</f>
        <v>79168638.230000019</v>
      </c>
      <c r="E9" s="6">
        <f>E10+E11+E12+E13+E14++E15+E16</f>
        <v>326174886.18000001</v>
      </c>
      <c r="F9" s="2"/>
    </row>
    <row r="10" spans="1:6" ht="25.5" outlineLevel="1" x14ac:dyDescent="0.25">
      <c r="A10" s="7" t="s">
        <v>5</v>
      </c>
      <c r="B10" s="8" t="s">
        <v>6</v>
      </c>
      <c r="C10" s="9">
        <v>3300860</v>
      </c>
      <c r="D10" s="6">
        <f t="shared" ref="D10:D59" si="0">E10-C10</f>
        <v>0</v>
      </c>
      <c r="E10" s="9">
        <v>3300860</v>
      </c>
      <c r="F10" s="2"/>
    </row>
    <row r="11" spans="1:6" ht="38.25" outlineLevel="1" x14ac:dyDescent="0.25">
      <c r="A11" s="7" t="s">
        <v>7</v>
      </c>
      <c r="B11" s="8" t="s">
        <v>8</v>
      </c>
      <c r="C11" s="9">
        <v>90443066</v>
      </c>
      <c r="D11" s="6">
        <f t="shared" si="0"/>
        <v>-578737.45000000298</v>
      </c>
      <c r="E11" s="9">
        <v>89864328.549999997</v>
      </c>
      <c r="F11" s="2"/>
    </row>
    <row r="12" spans="1:6" outlineLevel="1" x14ac:dyDescent="0.25">
      <c r="A12" s="7" t="s">
        <v>9</v>
      </c>
      <c r="B12" s="8" t="s">
        <v>10</v>
      </c>
      <c r="C12" s="9">
        <v>1485</v>
      </c>
      <c r="D12" s="6">
        <f t="shared" si="0"/>
        <v>0</v>
      </c>
      <c r="E12" s="9">
        <v>1485</v>
      </c>
      <c r="F12" s="2"/>
    </row>
    <row r="13" spans="1:6" ht="25.5" outlineLevel="1" x14ac:dyDescent="0.25">
      <c r="A13" s="7" t="s">
        <v>11</v>
      </c>
      <c r="B13" s="8" t="s">
        <v>12</v>
      </c>
      <c r="C13" s="9">
        <v>27421605</v>
      </c>
      <c r="D13" s="6">
        <f t="shared" si="0"/>
        <v>0</v>
      </c>
      <c r="E13" s="9">
        <v>27421605</v>
      </c>
      <c r="F13" s="2"/>
    </row>
    <row r="14" spans="1:6" outlineLevel="1" x14ac:dyDescent="0.25">
      <c r="A14" s="7" t="s">
        <v>13</v>
      </c>
      <c r="B14" s="8" t="s">
        <v>14</v>
      </c>
      <c r="C14" s="9">
        <v>2000000</v>
      </c>
      <c r="D14" s="6">
        <f t="shared" si="0"/>
        <v>0</v>
      </c>
      <c r="E14" s="9">
        <f>2000000</f>
        <v>2000000</v>
      </c>
      <c r="F14" s="2"/>
    </row>
    <row r="15" spans="1:6" outlineLevel="1" x14ac:dyDescent="0.25">
      <c r="A15" s="7" t="s">
        <v>15</v>
      </c>
      <c r="B15" s="8" t="s">
        <v>16</v>
      </c>
      <c r="C15" s="9">
        <v>2400000</v>
      </c>
      <c r="D15" s="6">
        <f t="shared" si="0"/>
        <v>0</v>
      </c>
      <c r="E15" s="9">
        <v>2400000</v>
      </c>
      <c r="F15" s="2"/>
    </row>
    <row r="16" spans="1:6" outlineLevel="1" x14ac:dyDescent="0.25">
      <c r="A16" s="7" t="s">
        <v>17</v>
      </c>
      <c r="B16" s="8" t="s">
        <v>18</v>
      </c>
      <c r="C16" s="9">
        <v>121439231.95</v>
      </c>
      <c r="D16" s="6">
        <f t="shared" si="0"/>
        <v>79747375.679999992</v>
      </c>
      <c r="E16" s="9">
        <f>67399611.31+958000+132828996.32</f>
        <v>201186607.63</v>
      </c>
      <c r="F16" s="2"/>
    </row>
    <row r="17" spans="1:6" ht="25.5" x14ac:dyDescent="0.25">
      <c r="A17" s="4" t="s">
        <v>19</v>
      </c>
      <c r="B17" s="5" t="s">
        <v>20</v>
      </c>
      <c r="C17" s="6">
        <v>51985299</v>
      </c>
      <c r="D17" s="6">
        <f t="shared" si="0"/>
        <v>-12678875.079999998</v>
      </c>
      <c r="E17" s="6">
        <f>E18+E19+E20+E21</f>
        <v>39306423.920000002</v>
      </c>
      <c r="F17" s="2"/>
    </row>
    <row r="18" spans="1:6" outlineLevel="1" x14ac:dyDescent="0.25">
      <c r="A18" s="7" t="s">
        <v>21</v>
      </c>
      <c r="B18" s="8" t="s">
        <v>22</v>
      </c>
      <c r="C18" s="9">
        <v>1927548</v>
      </c>
      <c r="D18" s="6">
        <f t="shared" si="0"/>
        <v>0</v>
      </c>
      <c r="E18" s="9">
        <v>1927548</v>
      </c>
      <c r="F18" s="2"/>
    </row>
    <row r="19" spans="1:6" outlineLevel="1" x14ac:dyDescent="0.25">
      <c r="A19" s="7" t="s">
        <v>23</v>
      </c>
      <c r="B19" s="8" t="s">
        <v>24</v>
      </c>
      <c r="C19" s="9">
        <v>620000</v>
      </c>
      <c r="D19" s="6">
        <f t="shared" si="0"/>
        <v>0</v>
      </c>
      <c r="E19" s="9">
        <v>620000</v>
      </c>
      <c r="F19" s="2"/>
    </row>
    <row r="20" spans="1:6" ht="25.5" outlineLevel="1" x14ac:dyDescent="0.25">
      <c r="A20" s="7" t="s">
        <v>25</v>
      </c>
      <c r="B20" s="8" t="s">
        <v>26</v>
      </c>
      <c r="C20" s="9">
        <v>18132935</v>
      </c>
      <c r="D20" s="6">
        <f t="shared" si="0"/>
        <v>-230793</v>
      </c>
      <c r="E20" s="9">
        <v>17902142</v>
      </c>
      <c r="F20" s="2"/>
    </row>
    <row r="21" spans="1:6" ht="25.5" outlineLevel="1" x14ac:dyDescent="0.25">
      <c r="A21" s="7" t="s">
        <v>27</v>
      </c>
      <c r="B21" s="8" t="s">
        <v>28</v>
      </c>
      <c r="C21" s="9">
        <v>31304816</v>
      </c>
      <c r="D21" s="6">
        <f t="shared" si="0"/>
        <v>-12448082.079999998</v>
      </c>
      <c r="E21" s="9">
        <v>18856733.920000002</v>
      </c>
      <c r="F21" s="2"/>
    </row>
    <row r="22" spans="1:6" x14ac:dyDescent="0.25">
      <c r="A22" s="4" t="s">
        <v>29</v>
      </c>
      <c r="B22" s="5" t="s">
        <v>30</v>
      </c>
      <c r="C22" s="6">
        <v>67792256.019999996</v>
      </c>
      <c r="D22" s="6">
        <f t="shared" si="0"/>
        <v>33618130.670000017</v>
      </c>
      <c r="E22" s="6">
        <f>E23+E24+E25++++E26+E27+E28</f>
        <v>101410386.69000001</v>
      </c>
      <c r="F22" s="2"/>
    </row>
    <row r="23" spans="1:6" outlineLevel="1" x14ac:dyDescent="0.25">
      <c r="A23" s="7" t="s">
        <v>31</v>
      </c>
      <c r="B23" s="8" t="s">
        <v>32</v>
      </c>
      <c r="C23" s="9">
        <v>28121</v>
      </c>
      <c r="D23" s="6">
        <f t="shared" si="0"/>
        <v>0</v>
      </c>
      <c r="E23" s="9">
        <v>28121</v>
      </c>
      <c r="F23" s="2"/>
    </row>
    <row r="24" spans="1:6" outlineLevel="1" x14ac:dyDescent="0.25">
      <c r="A24" s="7" t="s">
        <v>33</v>
      </c>
      <c r="B24" s="8" t="s">
        <v>34</v>
      </c>
      <c r="C24" s="9">
        <v>4504201.5</v>
      </c>
      <c r="D24" s="6">
        <f t="shared" si="0"/>
        <v>0</v>
      </c>
      <c r="E24" s="9">
        <v>4504201.5</v>
      </c>
      <c r="F24" s="2"/>
    </row>
    <row r="25" spans="1:6" outlineLevel="1" x14ac:dyDescent="0.25">
      <c r="A25" s="7" t="s">
        <v>35</v>
      </c>
      <c r="B25" s="8" t="s">
        <v>36</v>
      </c>
      <c r="C25" s="9">
        <v>8770000</v>
      </c>
      <c r="D25" s="6">
        <f t="shared" si="0"/>
        <v>1000000</v>
      </c>
      <c r="E25" s="9">
        <v>9770000</v>
      </c>
      <c r="F25" s="2"/>
    </row>
    <row r="26" spans="1:6" outlineLevel="1" x14ac:dyDescent="0.25">
      <c r="A26" s="7" t="s">
        <v>37</v>
      </c>
      <c r="B26" s="8" t="s">
        <v>38</v>
      </c>
      <c r="C26" s="9">
        <v>47934722.020000003</v>
      </c>
      <c r="D26" s="6">
        <f t="shared" si="0"/>
        <v>31947625.520000003</v>
      </c>
      <c r="E26" s="9">
        <f>76795674.36+591919.76+2494753.42</f>
        <v>79882347.540000007</v>
      </c>
      <c r="F26" s="2"/>
    </row>
    <row r="27" spans="1:6" outlineLevel="1" x14ac:dyDescent="0.25">
      <c r="A27" s="7" t="s">
        <v>39</v>
      </c>
      <c r="B27" s="8" t="s">
        <v>40</v>
      </c>
      <c r="C27" s="9">
        <v>1200000</v>
      </c>
      <c r="D27" s="6">
        <f t="shared" si="0"/>
        <v>0</v>
      </c>
      <c r="E27" s="9">
        <v>1200000</v>
      </c>
      <c r="F27" s="2"/>
    </row>
    <row r="28" spans="1:6" outlineLevel="1" x14ac:dyDescent="0.25">
      <c r="A28" s="7" t="s">
        <v>41</v>
      </c>
      <c r="B28" s="8" t="s">
        <v>42</v>
      </c>
      <c r="C28" s="9">
        <v>5355211.5</v>
      </c>
      <c r="D28" s="6">
        <f t="shared" si="0"/>
        <v>670505.15000000037</v>
      </c>
      <c r="E28" s="9">
        <v>6025716.6500000004</v>
      </c>
      <c r="F28" s="2"/>
    </row>
    <row r="29" spans="1:6" x14ac:dyDescent="0.25">
      <c r="A29" s="4" t="s">
        <v>43</v>
      </c>
      <c r="B29" s="5" t="s">
        <v>44</v>
      </c>
      <c r="C29" s="6">
        <v>90791712.650000006</v>
      </c>
      <c r="D29" s="6">
        <f t="shared" si="0"/>
        <v>13998798.959999993</v>
      </c>
      <c r="E29" s="6">
        <f>E31+E30+E32</f>
        <v>104790511.61</v>
      </c>
      <c r="F29" s="2"/>
    </row>
    <row r="30" spans="1:6" outlineLevel="1" x14ac:dyDescent="0.25">
      <c r="A30" s="7" t="s">
        <v>45</v>
      </c>
      <c r="B30" s="8" t="s">
        <v>46</v>
      </c>
      <c r="C30" s="9">
        <v>3654000</v>
      </c>
      <c r="D30" s="6">
        <f t="shared" si="0"/>
        <v>0</v>
      </c>
      <c r="E30" s="9">
        <v>3654000</v>
      </c>
      <c r="F30" s="2"/>
    </row>
    <row r="31" spans="1:6" outlineLevel="1" x14ac:dyDescent="0.25">
      <c r="A31" s="7" t="s">
        <v>47</v>
      </c>
      <c r="B31" s="8" t="s">
        <v>48</v>
      </c>
      <c r="C31" s="9">
        <v>66864496.579999998</v>
      </c>
      <c r="D31" s="6">
        <f t="shared" si="0"/>
        <v>9911834.5400000066</v>
      </c>
      <c r="E31" s="9">
        <v>76776331.120000005</v>
      </c>
      <c r="F31" s="2"/>
    </row>
    <row r="32" spans="1:6" outlineLevel="1" x14ac:dyDescent="0.25">
      <c r="A32" s="7" t="s">
        <v>49</v>
      </c>
      <c r="B32" s="8" t="s">
        <v>50</v>
      </c>
      <c r="C32" s="9">
        <v>20273216.07</v>
      </c>
      <c r="D32" s="6">
        <f t="shared" si="0"/>
        <v>4086964.4199999981</v>
      </c>
      <c r="E32" s="9">
        <v>24360180.489999998</v>
      </c>
      <c r="F32" s="2"/>
    </row>
    <row r="33" spans="1:6" x14ac:dyDescent="0.25">
      <c r="A33" s="4" t="s">
        <v>51</v>
      </c>
      <c r="B33" s="5" t="s">
        <v>52</v>
      </c>
      <c r="C33" s="6">
        <v>545145</v>
      </c>
      <c r="D33" s="6">
        <f t="shared" si="0"/>
        <v>0</v>
      </c>
      <c r="E33" s="6">
        <v>545145</v>
      </c>
      <c r="F33" s="2"/>
    </row>
    <row r="34" spans="1:6" outlineLevel="1" x14ac:dyDescent="0.25">
      <c r="A34" s="7" t="s">
        <v>53</v>
      </c>
      <c r="B34" s="8" t="s">
        <v>54</v>
      </c>
      <c r="C34" s="9">
        <v>545145</v>
      </c>
      <c r="D34" s="6">
        <f t="shared" si="0"/>
        <v>0</v>
      </c>
      <c r="E34" s="9">
        <v>545145</v>
      </c>
      <c r="F34" s="2"/>
    </row>
    <row r="35" spans="1:6" x14ac:dyDescent="0.25">
      <c r="A35" s="4" t="s">
        <v>55</v>
      </c>
      <c r="B35" s="5" t="s">
        <v>56</v>
      </c>
      <c r="C35" s="6">
        <v>1282674985.9400001</v>
      </c>
      <c r="D35" s="6">
        <f t="shared" si="0"/>
        <v>71721641.109999895</v>
      </c>
      <c r="E35" s="6">
        <f>E36+E37+E38+E40++E39+E41</f>
        <v>1354396627.05</v>
      </c>
      <c r="F35" s="2"/>
    </row>
    <row r="36" spans="1:6" outlineLevel="1" x14ac:dyDescent="0.25">
      <c r="A36" s="7" t="s">
        <v>57</v>
      </c>
      <c r="B36" s="8" t="s">
        <v>58</v>
      </c>
      <c r="C36" s="9">
        <v>442030276</v>
      </c>
      <c r="D36" s="6">
        <f t="shared" si="0"/>
        <v>1208739.1099999547</v>
      </c>
      <c r="E36" s="9">
        <f>443120608.78+118406.33</f>
        <v>443239015.10999995</v>
      </c>
      <c r="F36" s="2"/>
    </row>
    <row r="37" spans="1:6" outlineLevel="1" x14ac:dyDescent="0.25">
      <c r="A37" s="7" t="s">
        <v>59</v>
      </c>
      <c r="B37" s="8" t="s">
        <v>60</v>
      </c>
      <c r="C37" s="9">
        <v>704966677.94000006</v>
      </c>
      <c r="D37" s="6">
        <f t="shared" si="0"/>
        <v>65290120.939999938</v>
      </c>
      <c r="E37" s="9">
        <v>770256798.88</v>
      </c>
      <c r="F37" s="2"/>
    </row>
    <row r="38" spans="1:6" outlineLevel="1" x14ac:dyDescent="0.25">
      <c r="A38" s="7" t="s">
        <v>61</v>
      </c>
      <c r="B38" s="8" t="s">
        <v>62</v>
      </c>
      <c r="C38" s="9">
        <v>88025298</v>
      </c>
      <c r="D38" s="6">
        <f t="shared" si="0"/>
        <v>0</v>
      </c>
      <c r="E38" s="9">
        <v>88025298</v>
      </c>
      <c r="F38" s="2"/>
    </row>
    <row r="39" spans="1:6" outlineLevel="1" x14ac:dyDescent="0.25">
      <c r="A39" s="7" t="s">
        <v>63</v>
      </c>
      <c r="B39" s="8" t="s">
        <v>64</v>
      </c>
      <c r="C39" s="9">
        <v>200000</v>
      </c>
      <c r="D39" s="6">
        <f t="shared" si="0"/>
        <v>0</v>
      </c>
      <c r="E39" s="9">
        <v>200000</v>
      </c>
      <c r="F39" s="2"/>
    </row>
    <row r="40" spans="1:6" outlineLevel="1" x14ac:dyDescent="0.25">
      <c r="A40" s="7" t="s">
        <v>65</v>
      </c>
      <c r="B40" s="8" t="s">
        <v>66</v>
      </c>
      <c r="C40" s="9">
        <v>1830000</v>
      </c>
      <c r="D40" s="6">
        <f t="shared" si="0"/>
        <v>1730000</v>
      </c>
      <c r="E40" s="9">
        <f>3330000+160000+70000</f>
        <v>3560000</v>
      </c>
      <c r="F40" s="2"/>
    </row>
    <row r="41" spans="1:6" outlineLevel="1" x14ac:dyDescent="0.25">
      <c r="A41" s="7" t="s">
        <v>67</v>
      </c>
      <c r="B41" s="8" t="s">
        <v>68</v>
      </c>
      <c r="C41" s="9">
        <v>45622734</v>
      </c>
      <c r="D41" s="6">
        <f t="shared" si="0"/>
        <v>3492781.0600000024</v>
      </c>
      <c r="E41" s="9">
        <v>49115515.060000002</v>
      </c>
      <c r="F41" s="2"/>
    </row>
    <row r="42" spans="1:6" x14ac:dyDescent="0.25">
      <c r="A42" s="4" t="s">
        <v>69</v>
      </c>
      <c r="B42" s="5" t="s">
        <v>70</v>
      </c>
      <c r="C42" s="6">
        <v>72360334.120000005</v>
      </c>
      <c r="D42" s="6">
        <f t="shared" si="0"/>
        <v>3817407.1599999964</v>
      </c>
      <c r="E42" s="6">
        <f>E43+E44</f>
        <v>76177741.280000001</v>
      </c>
      <c r="F42" s="2"/>
    </row>
    <row r="43" spans="1:6" outlineLevel="1" x14ac:dyDescent="0.25">
      <c r="A43" s="7" t="s">
        <v>71</v>
      </c>
      <c r="B43" s="8" t="s">
        <v>72</v>
      </c>
      <c r="C43" s="9">
        <v>58633334.119999997</v>
      </c>
      <c r="D43" s="6">
        <f t="shared" si="0"/>
        <v>3817406.1600000039</v>
      </c>
      <c r="E43" s="9">
        <v>62450740.280000001</v>
      </c>
      <c r="F43" s="2"/>
    </row>
    <row r="44" spans="1:6" outlineLevel="1" x14ac:dyDescent="0.25">
      <c r="A44" s="7" t="s">
        <v>73</v>
      </c>
      <c r="B44" s="8" t="s">
        <v>74</v>
      </c>
      <c r="C44" s="9">
        <v>13727000</v>
      </c>
      <c r="D44" s="6">
        <f t="shared" si="0"/>
        <v>1</v>
      </c>
      <c r="E44" s="9">
        <v>13727001</v>
      </c>
      <c r="F44" s="2"/>
    </row>
    <row r="45" spans="1:6" x14ac:dyDescent="0.25">
      <c r="A45" s="4" t="s">
        <v>75</v>
      </c>
      <c r="B45" s="5" t="s">
        <v>76</v>
      </c>
      <c r="C45" s="13">
        <v>336956990.32999998</v>
      </c>
      <c r="D45" s="6">
        <f t="shared" si="0"/>
        <v>27830583.430000007</v>
      </c>
      <c r="E45" s="13">
        <f>E46+E47+E48+E49</f>
        <v>364787573.75999999</v>
      </c>
      <c r="F45" s="2"/>
    </row>
    <row r="46" spans="1:6" outlineLevel="1" x14ac:dyDescent="0.25">
      <c r="A46" s="7" t="s">
        <v>77</v>
      </c>
      <c r="B46" s="8" t="s">
        <v>78</v>
      </c>
      <c r="C46" s="14">
        <v>11177686</v>
      </c>
      <c r="D46" s="6">
        <f t="shared" si="0"/>
        <v>0</v>
      </c>
      <c r="E46" s="14">
        <v>11177686</v>
      </c>
      <c r="F46" s="2"/>
    </row>
    <row r="47" spans="1:6" outlineLevel="1" x14ac:dyDescent="0.25">
      <c r="A47" s="7" t="s">
        <v>79</v>
      </c>
      <c r="B47" s="8" t="s">
        <v>80</v>
      </c>
      <c r="C47" s="14">
        <v>178852010</v>
      </c>
      <c r="D47" s="6">
        <f t="shared" si="0"/>
        <v>2363000</v>
      </c>
      <c r="E47" s="14">
        <v>181215010</v>
      </c>
      <c r="F47" s="2"/>
    </row>
    <row r="48" spans="1:6" outlineLevel="1" x14ac:dyDescent="0.25">
      <c r="A48" s="7" t="s">
        <v>81</v>
      </c>
      <c r="B48" s="8" t="s">
        <v>82</v>
      </c>
      <c r="C48" s="14">
        <v>99519933.329999998</v>
      </c>
      <c r="D48" s="6">
        <f t="shared" si="0"/>
        <v>12631513.170000002</v>
      </c>
      <c r="E48" s="14">
        <v>112151446.5</v>
      </c>
      <c r="F48" s="2"/>
    </row>
    <row r="49" spans="1:6" outlineLevel="1" x14ac:dyDescent="0.25">
      <c r="A49" s="7" t="s">
        <v>83</v>
      </c>
      <c r="B49" s="8" t="s">
        <v>84</v>
      </c>
      <c r="C49" s="14">
        <v>47407361</v>
      </c>
      <c r="D49" s="6">
        <f t="shared" si="0"/>
        <v>12836070.259999998</v>
      </c>
      <c r="E49" s="14">
        <f>60225125+18306.26</f>
        <v>60243431.259999998</v>
      </c>
      <c r="F49" s="2"/>
    </row>
    <row r="50" spans="1:6" x14ac:dyDescent="0.25">
      <c r="A50" s="4" t="s">
        <v>85</v>
      </c>
      <c r="B50" s="5" t="s">
        <v>86</v>
      </c>
      <c r="C50" s="6">
        <v>28610000</v>
      </c>
      <c r="D50" s="6">
        <f t="shared" si="0"/>
        <v>0</v>
      </c>
      <c r="E50" s="6">
        <v>28610000</v>
      </c>
      <c r="F50" s="2"/>
    </row>
    <row r="51" spans="1:6" outlineLevel="1" x14ac:dyDescent="0.25">
      <c r="A51" s="7" t="s">
        <v>87</v>
      </c>
      <c r="B51" s="8" t="s">
        <v>88</v>
      </c>
      <c r="C51" s="9">
        <v>28610000</v>
      </c>
      <c r="D51" s="6">
        <f t="shared" si="0"/>
        <v>0</v>
      </c>
      <c r="E51" s="9">
        <v>28610000</v>
      </c>
      <c r="F51" s="2"/>
    </row>
    <row r="52" spans="1:6" x14ac:dyDescent="0.25">
      <c r="A52" s="4" t="s">
        <v>89</v>
      </c>
      <c r="B52" s="5" t="s">
        <v>90</v>
      </c>
      <c r="C52" s="6">
        <v>15356136</v>
      </c>
      <c r="D52" s="6">
        <f t="shared" si="0"/>
        <v>0</v>
      </c>
      <c r="E52" s="6">
        <v>15356136</v>
      </c>
      <c r="F52" s="2"/>
    </row>
    <row r="53" spans="1:6" outlineLevel="1" x14ac:dyDescent="0.25">
      <c r="A53" s="7" t="s">
        <v>91</v>
      </c>
      <c r="B53" s="8" t="s">
        <v>92</v>
      </c>
      <c r="C53" s="9">
        <v>7756136</v>
      </c>
      <c r="D53" s="6">
        <f t="shared" si="0"/>
        <v>0</v>
      </c>
      <c r="E53" s="9">
        <v>7756136</v>
      </c>
      <c r="F53" s="2"/>
    </row>
    <row r="54" spans="1:6" outlineLevel="1" x14ac:dyDescent="0.25">
      <c r="A54" s="7" t="s">
        <v>93</v>
      </c>
      <c r="B54" s="8" t="s">
        <v>94</v>
      </c>
      <c r="C54" s="9">
        <v>7600000</v>
      </c>
      <c r="D54" s="6">
        <f t="shared" si="0"/>
        <v>0</v>
      </c>
      <c r="E54" s="9">
        <v>7600000</v>
      </c>
      <c r="F54" s="2"/>
    </row>
    <row r="55" spans="1:6" x14ac:dyDescent="0.25">
      <c r="A55" s="4" t="s">
        <v>95</v>
      </c>
      <c r="B55" s="5" t="s">
        <v>96</v>
      </c>
      <c r="C55" s="6">
        <v>45000</v>
      </c>
      <c r="D55" s="6">
        <f t="shared" si="0"/>
        <v>0</v>
      </c>
      <c r="E55" s="6">
        <v>45000</v>
      </c>
      <c r="F55" s="2"/>
    </row>
    <row r="56" spans="1:6" outlineLevel="1" x14ac:dyDescent="0.25">
      <c r="A56" s="7" t="s">
        <v>97</v>
      </c>
      <c r="B56" s="8" t="s">
        <v>98</v>
      </c>
      <c r="C56" s="9">
        <v>45000</v>
      </c>
      <c r="D56" s="6">
        <f t="shared" si="0"/>
        <v>0</v>
      </c>
      <c r="E56" s="9">
        <v>45000</v>
      </c>
      <c r="F56" s="2"/>
    </row>
    <row r="57" spans="1:6" ht="25.5" x14ac:dyDescent="0.25">
      <c r="A57" s="4" t="s">
        <v>99</v>
      </c>
      <c r="B57" s="5" t="s">
        <v>100</v>
      </c>
      <c r="C57" s="6">
        <v>88176364</v>
      </c>
      <c r="D57" s="6">
        <f t="shared" si="0"/>
        <v>0</v>
      </c>
      <c r="E57" s="6">
        <f>E58</f>
        <v>88176364</v>
      </c>
      <c r="F57" s="2"/>
    </row>
    <row r="58" spans="1:6" ht="25.5" outlineLevel="1" x14ac:dyDescent="0.25">
      <c r="A58" s="7" t="s">
        <v>101</v>
      </c>
      <c r="B58" s="8" t="s">
        <v>102</v>
      </c>
      <c r="C58" s="9">
        <v>88176364</v>
      </c>
      <c r="D58" s="6">
        <f t="shared" si="0"/>
        <v>0</v>
      </c>
      <c r="E58" s="9">
        <v>88176364</v>
      </c>
      <c r="F58" s="2"/>
    </row>
    <row r="59" spans="1:6" ht="12.75" customHeight="1" x14ac:dyDescent="0.25">
      <c r="A59" s="10" t="s">
        <v>103</v>
      </c>
      <c r="B59" s="10"/>
      <c r="C59" s="6">
        <v>2282300471.0100002</v>
      </c>
      <c r="D59" s="6">
        <f t="shared" si="0"/>
        <v>217476324.48000002</v>
      </c>
      <c r="E59" s="6">
        <f>E9+E17+E22+E29+E35++E45+E42+E50+E52+E57+E55+E33</f>
        <v>2499776795.4900002</v>
      </c>
      <c r="F59" s="2"/>
    </row>
    <row r="60" spans="1:6" ht="12.75" customHeight="1" x14ac:dyDescent="0.25">
      <c r="A60" s="11"/>
      <c r="B60" s="11"/>
      <c r="C60" s="11"/>
      <c r="D60" s="11"/>
      <c r="E60" s="11"/>
      <c r="F60" s="2"/>
    </row>
    <row r="61" spans="1:6" ht="12.75" customHeight="1" x14ac:dyDescent="0.25">
      <c r="A61" s="15"/>
      <c r="B61" s="16"/>
      <c r="C61" s="16"/>
      <c r="D61" s="12"/>
      <c r="E61" s="12"/>
      <c r="F61" s="2"/>
    </row>
  </sheetData>
  <mergeCells count="11">
    <mergeCell ref="E6:E7"/>
    <mergeCell ref="A1:E1"/>
    <mergeCell ref="A2:E2"/>
    <mergeCell ref="A3:E3"/>
    <mergeCell ref="A4:E4"/>
    <mergeCell ref="A5:E5"/>
    <mergeCell ref="A61:C61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GENERATOR1&lt;/Code&gt;&#10;  &lt;ObjectCode&gt;SQUERY_GENERATOR1&lt;/ObjectCode&gt;&#10;  &lt;DocName&gt;Приложение №12 Функциональная структура (на очередной год и плановый период)(Генератор отчетов с произвольной группировкой)&lt;/DocName&gt;&#10;  &lt;VariantName&gt;Приложение №12 Функциональная структура (на очередной год и плановый период)&lt;/VariantName&gt;&#10;  &lt;VariantLink&gt;57533591&lt;/VariantLink&gt;&#10;  &lt;ReportCode&gt;F30162569A0743C2A88C784CEA1008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7DE633-B026-4F28-9FE7-4D9A26909D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2024-12-10T06:58:24Z</dcterms:created>
  <dcterms:modified xsi:type="dcterms:W3CDTF">2025-05-07T07:59:04Z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№12 Функциональная структура (на очередной год и плановый период)(Генератор отчетов с произвольной группировкой)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24.1.1241.1151526438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не используется</vt:lpwstr>
  </property>
</Properties>
</file>